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C:\Users\sbarnes6\OneDrive - University of Maryland\Desktop\CashRates 2024\"/>
    </mc:Choice>
  </mc:AlternateContent>
  <xr:revisionPtr revIDLastSave="0" documentId="8_{2847FB1B-3F97-4432-975A-44E1B0C1BF7B}" xr6:coauthVersionLast="47" xr6:coauthVersionMax="47" xr10:uidLastSave="{00000000-0000-0000-0000-000000000000}"/>
  <bookViews>
    <workbookView xWindow="16354" yWindow="-1166" windowWidth="16663" windowHeight="8863" tabRatio="627" firstSheet="2" activeTab="2" xr2:uid="{00000000-000D-0000-FFFF-FFFF00000000}"/>
  </bookViews>
  <sheets>
    <sheet name="irr_22-23 " sheetId="11" r:id="rId1"/>
    <sheet name="TOC" sheetId="8" r:id="rId2"/>
    <sheet name="Comparison Graph" sheetId="1" r:id="rId3"/>
    <sheet name="NON-IRRIGATED" sheetId="2" r:id="rId4"/>
    <sheet name="IRRIGATED" sheetId="3" r:id="rId5"/>
    <sheet name="PASTURE" sheetId="4" r:id="rId6"/>
    <sheet name="c_non-irrigated" sheetId="5" r:id="rId7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8" i="2" l="1"/>
  <c r="N29" i="2" s="1"/>
  <c r="N17" i="2"/>
  <c r="O29" i="2"/>
  <c r="P29" i="2"/>
  <c r="M29" i="2"/>
  <c r="O30" i="2"/>
  <c r="P30" i="2"/>
  <c r="O28" i="2"/>
  <c r="P28" i="2"/>
  <c r="M30" i="2"/>
  <c r="M28" i="2"/>
  <c r="P40" i="2"/>
  <c r="N38" i="2"/>
  <c r="O38" i="2"/>
  <c r="P38" i="2"/>
  <c r="M38" i="2"/>
  <c r="P37" i="2"/>
  <c r="P36" i="2"/>
  <c r="P35" i="2"/>
  <c r="P34" i="2"/>
  <c r="E11" i="11"/>
  <c r="D11" i="11"/>
  <c r="J11" i="11" s="1"/>
  <c r="K11" i="11" s="1"/>
  <c r="D31" i="5"/>
  <c r="E31" i="5"/>
  <c r="F31" i="5"/>
  <c r="G31" i="5"/>
  <c r="H31" i="5"/>
  <c r="I31" i="5"/>
  <c r="J31" i="5"/>
  <c r="K31" i="5"/>
  <c r="L31" i="5"/>
  <c r="M31" i="5"/>
  <c r="N31" i="5"/>
  <c r="O31" i="5"/>
  <c r="Q31" i="5"/>
  <c r="R31" i="5"/>
  <c r="T31" i="5"/>
  <c r="U31" i="5"/>
  <c r="V31" i="5"/>
  <c r="X31" i="5"/>
  <c r="C31" i="5"/>
  <c r="D3" i="11"/>
  <c r="J3" i="11" s="1"/>
  <c r="K3" i="11" s="1"/>
  <c r="H26" i="11"/>
  <c r="F26" i="11"/>
  <c r="E26" i="11"/>
  <c r="D26" i="11"/>
  <c r="J26" i="11" s="1"/>
  <c r="K26" i="11" s="1"/>
  <c r="H25" i="11"/>
  <c r="F25" i="11"/>
  <c r="E25" i="11"/>
  <c r="D25" i="11"/>
  <c r="J25" i="11" s="1"/>
  <c r="K25" i="11" s="1"/>
  <c r="H24" i="11"/>
  <c r="F24" i="11"/>
  <c r="E24" i="11"/>
  <c r="K24" i="11" s="1"/>
  <c r="J23" i="11"/>
  <c r="K23" i="11" s="1"/>
  <c r="H23" i="11"/>
  <c r="G23" i="11"/>
  <c r="I23" i="11" s="1"/>
  <c r="F23" i="11"/>
  <c r="E23" i="11"/>
  <c r="D23" i="11"/>
  <c r="J22" i="11"/>
  <c r="K22" i="11" s="1"/>
  <c r="H22" i="11"/>
  <c r="G22" i="11"/>
  <c r="I22" i="11" s="1"/>
  <c r="F22" i="11"/>
  <c r="E22" i="11"/>
  <c r="D22" i="11"/>
  <c r="J21" i="11"/>
  <c r="K21" i="11" s="1"/>
  <c r="H21" i="11"/>
  <c r="G21" i="11"/>
  <c r="I21" i="11" s="1"/>
  <c r="F21" i="11"/>
  <c r="E21" i="11"/>
  <c r="D21" i="11"/>
  <c r="J20" i="11"/>
  <c r="K20" i="11" s="1"/>
  <c r="H20" i="11"/>
  <c r="G20" i="11"/>
  <c r="I20" i="11" s="1"/>
  <c r="F20" i="11"/>
  <c r="E20" i="11"/>
  <c r="D20" i="11"/>
  <c r="J19" i="11"/>
  <c r="K19" i="11" s="1"/>
  <c r="H19" i="11"/>
  <c r="G19" i="11"/>
  <c r="I19" i="11" s="1"/>
  <c r="F19" i="11"/>
  <c r="E19" i="11"/>
  <c r="D19" i="11"/>
  <c r="J18" i="11"/>
  <c r="K18" i="11" s="1"/>
  <c r="H18" i="11"/>
  <c r="G18" i="11"/>
  <c r="I18" i="11" s="1"/>
  <c r="F18" i="11"/>
  <c r="E18" i="11"/>
  <c r="D18" i="11"/>
  <c r="H17" i="11"/>
  <c r="F17" i="11"/>
  <c r="J16" i="11"/>
  <c r="K16" i="11" s="1"/>
  <c r="H16" i="11"/>
  <c r="G16" i="11"/>
  <c r="I16" i="11" s="1"/>
  <c r="F16" i="11"/>
  <c r="E16" i="11"/>
  <c r="D16" i="11"/>
  <c r="J15" i="11"/>
  <c r="K15" i="11" s="1"/>
  <c r="H15" i="11"/>
  <c r="G15" i="11"/>
  <c r="I15" i="11" s="1"/>
  <c r="F15" i="11"/>
  <c r="E15" i="11"/>
  <c r="D15" i="11"/>
  <c r="H14" i="11"/>
  <c r="F14" i="11"/>
  <c r="E14" i="11"/>
  <c r="D14" i="11"/>
  <c r="J14" i="11" s="1"/>
  <c r="K14" i="11" s="1"/>
  <c r="J13" i="11"/>
  <c r="K13" i="11" s="1"/>
  <c r="H13" i="11"/>
  <c r="G13" i="11"/>
  <c r="I13" i="11" s="1"/>
  <c r="F13" i="11"/>
  <c r="E13" i="11"/>
  <c r="D13" i="11"/>
  <c r="J12" i="11"/>
  <c r="K12" i="11" s="1"/>
  <c r="H12" i="11"/>
  <c r="G12" i="11"/>
  <c r="I12" i="11" s="1"/>
  <c r="F12" i="11"/>
  <c r="E12" i="11"/>
  <c r="D12" i="11"/>
  <c r="H11" i="11"/>
  <c r="F11" i="11"/>
  <c r="J10" i="11"/>
  <c r="K10" i="11" s="1"/>
  <c r="H10" i="11"/>
  <c r="G10" i="11"/>
  <c r="I10" i="11" s="1"/>
  <c r="F10" i="11"/>
  <c r="E10" i="11"/>
  <c r="D10" i="11"/>
  <c r="J9" i="11"/>
  <c r="K9" i="11" s="1"/>
  <c r="H9" i="11"/>
  <c r="G9" i="11"/>
  <c r="I9" i="11" s="1"/>
  <c r="F9" i="11"/>
  <c r="E9" i="11"/>
  <c r="D9" i="11"/>
  <c r="H8" i="11"/>
  <c r="F8" i="11"/>
  <c r="D8" i="11"/>
  <c r="J7" i="11"/>
  <c r="K7" i="11" s="1"/>
  <c r="H7" i="11"/>
  <c r="G7" i="11"/>
  <c r="I7" i="11" s="1"/>
  <c r="F7" i="11"/>
  <c r="E7" i="11"/>
  <c r="D7" i="11"/>
  <c r="J6" i="11"/>
  <c r="K6" i="11" s="1"/>
  <c r="H6" i="11"/>
  <c r="G6" i="11"/>
  <c r="I6" i="11" s="1"/>
  <c r="F6" i="11"/>
  <c r="E6" i="11"/>
  <c r="D6" i="11"/>
  <c r="J5" i="11"/>
  <c r="K5" i="11" s="1"/>
  <c r="H5" i="11"/>
  <c r="G5" i="11"/>
  <c r="I5" i="11" s="1"/>
  <c r="F5" i="11"/>
  <c r="E5" i="11"/>
  <c r="D5" i="11"/>
  <c r="J4" i="11"/>
  <c r="K4" i="11" s="1"/>
  <c r="H4" i="11"/>
  <c r="G4" i="11"/>
  <c r="I4" i="11" s="1"/>
  <c r="F4" i="11"/>
  <c r="E4" i="11"/>
  <c r="H3" i="11"/>
  <c r="F3" i="11"/>
  <c r="E3" i="11"/>
  <c r="U28" i="5"/>
  <c r="L28" i="2" s="1"/>
  <c r="P3" i="1"/>
  <c r="O40" i="2"/>
  <c r="O37" i="2"/>
  <c r="O36" i="2"/>
  <c r="O35" i="2"/>
  <c r="O34" i="2"/>
  <c r="O17" i="2"/>
  <c r="D17" i="11" s="1"/>
  <c r="O8" i="2"/>
  <c r="K29" i="2"/>
  <c r="L29" i="2"/>
  <c r="K30" i="2"/>
  <c r="L30" i="2"/>
  <c r="K28" i="2"/>
  <c r="J29" i="2"/>
  <c r="J30" i="2"/>
  <c r="J28" i="2"/>
  <c r="I28" i="2"/>
  <c r="H28" i="2"/>
  <c r="C29" i="2"/>
  <c r="D29" i="2"/>
  <c r="E29" i="2"/>
  <c r="F29" i="2"/>
  <c r="G29" i="2"/>
  <c r="C30" i="2"/>
  <c r="D30" i="2"/>
  <c r="E30" i="2"/>
  <c r="F30" i="2"/>
  <c r="G30" i="2"/>
  <c r="F28" i="2"/>
  <c r="G28" i="2"/>
  <c r="D28" i="2"/>
  <c r="E28" i="2"/>
  <c r="C28" i="2"/>
  <c r="X30" i="5"/>
  <c r="X29" i="5"/>
  <c r="X28" i="5"/>
  <c r="G3" i="11" l="1"/>
  <c r="I3" i="11" s="1"/>
  <c r="E8" i="11"/>
  <c r="J8" i="11" s="1"/>
  <c r="K8" i="11" s="1"/>
  <c r="N30" i="2"/>
  <c r="N28" i="2"/>
  <c r="G8" i="11"/>
  <c r="I8" i="11" s="1"/>
  <c r="G11" i="11"/>
  <c r="I11" i="11" s="1"/>
  <c r="G14" i="11"/>
  <c r="I14" i="11" s="1"/>
  <c r="G25" i="11"/>
  <c r="I25" i="11" s="1"/>
  <c r="G26" i="11"/>
  <c r="I26" i="11" s="1"/>
  <c r="G24" i="11"/>
  <c r="I24" i="11" s="1"/>
  <c r="C3" i="2"/>
  <c r="D3" i="2"/>
  <c r="E3" i="2"/>
  <c r="C4" i="2"/>
  <c r="D4" i="2"/>
  <c r="E4" i="2"/>
  <c r="C5" i="2"/>
  <c r="D5" i="2"/>
  <c r="E5" i="2"/>
  <c r="C6" i="2"/>
  <c r="D6" i="2"/>
  <c r="E6" i="2"/>
  <c r="C7" i="2"/>
  <c r="D7" i="2"/>
  <c r="E7" i="2"/>
  <c r="C8" i="2"/>
  <c r="D8" i="2"/>
  <c r="E8" i="2"/>
  <c r="C9" i="2"/>
  <c r="D9" i="2"/>
  <c r="E9" i="2"/>
  <c r="C10" i="2"/>
  <c r="D10" i="2"/>
  <c r="E10" i="2"/>
  <c r="C11" i="2"/>
  <c r="D11" i="2"/>
  <c r="E11" i="2"/>
  <c r="C12" i="2"/>
  <c r="D12" i="2"/>
  <c r="E12" i="2"/>
  <c r="C13" i="2"/>
  <c r="D13" i="2"/>
  <c r="E13" i="2"/>
  <c r="D16" i="2"/>
  <c r="E16" i="2"/>
  <c r="C17" i="2"/>
  <c r="D17" i="2"/>
  <c r="E17" i="2"/>
  <c r="C18" i="2"/>
  <c r="D18" i="2"/>
  <c r="E18" i="2"/>
  <c r="C19" i="2"/>
  <c r="D19" i="2"/>
  <c r="E19" i="2"/>
  <c r="C20" i="2"/>
  <c r="D20" i="2"/>
  <c r="E20" i="2"/>
  <c r="C21" i="2"/>
  <c r="D21" i="2"/>
  <c r="E21" i="2"/>
  <c r="C22" i="2"/>
  <c r="D22" i="2"/>
  <c r="E22" i="2"/>
  <c r="C23" i="2"/>
  <c r="D23" i="2"/>
  <c r="E23" i="2"/>
  <c r="C24" i="2"/>
  <c r="D24" i="2"/>
  <c r="E24" i="2"/>
  <c r="C25" i="2"/>
  <c r="D25" i="2"/>
  <c r="E25" i="2"/>
  <c r="C26" i="2"/>
  <c r="D26" i="2"/>
  <c r="E26" i="2"/>
  <c r="D3" i="1" s="1"/>
  <c r="H29" i="2"/>
  <c r="I29" i="2"/>
  <c r="H30" i="2"/>
  <c r="I30" i="2"/>
  <c r="N37" i="2"/>
  <c r="M37" i="2"/>
  <c r="M36" i="2"/>
  <c r="N34" i="2"/>
  <c r="M34" i="2"/>
  <c r="B3" i="1"/>
  <c r="C3" i="1"/>
  <c r="E3" i="1"/>
  <c r="F3" i="1"/>
  <c r="H3" i="1"/>
  <c r="I3" i="1"/>
  <c r="J3" i="1"/>
  <c r="L3" i="1"/>
  <c r="M3" i="1"/>
  <c r="N3" i="1"/>
  <c r="O3" i="1"/>
  <c r="N35" i="2"/>
  <c r="J30" i="5"/>
  <c r="K30" i="5"/>
  <c r="L30" i="5"/>
  <c r="M30" i="5"/>
  <c r="N30" i="5"/>
  <c r="O30" i="5"/>
  <c r="Q30" i="5"/>
  <c r="R30" i="5"/>
  <c r="T30" i="5"/>
  <c r="U30" i="5"/>
  <c r="V30" i="5"/>
  <c r="J29" i="5"/>
  <c r="K29" i="5"/>
  <c r="L29" i="5"/>
  <c r="M29" i="5"/>
  <c r="N29" i="5"/>
  <c r="O29" i="5"/>
  <c r="Q29" i="5"/>
  <c r="R29" i="5"/>
  <c r="T29" i="5"/>
  <c r="U29" i="5"/>
  <c r="V29" i="5"/>
  <c r="J28" i="5"/>
  <c r="K28" i="5"/>
  <c r="L28" i="5"/>
  <c r="M28" i="5"/>
  <c r="N28" i="5"/>
  <c r="O28" i="5"/>
  <c r="Q28" i="5"/>
  <c r="R28" i="5"/>
  <c r="T28" i="5"/>
  <c r="V28" i="5"/>
  <c r="I29" i="5"/>
  <c r="I30" i="5"/>
  <c r="V24" i="5"/>
  <c r="N36" i="2" l="1"/>
  <c r="E17" i="11"/>
  <c r="C40" i="2" a="1"/>
  <c r="C40" i="2" s="1"/>
  <c r="M35" i="2"/>
  <c r="W2" i="5" a="1"/>
  <c r="W31" i="5" s="1"/>
  <c r="J17" i="11" l="1"/>
  <c r="K17" i="11" s="1"/>
  <c r="G17" i="11"/>
  <c r="I17" i="11" s="1"/>
  <c r="W2" i="5"/>
  <c r="W30" i="5"/>
  <c r="W29" i="5"/>
  <c r="W28" i="5"/>
  <c r="H30" i="5"/>
  <c r="G30" i="5"/>
  <c r="F30" i="5"/>
  <c r="E30" i="5"/>
  <c r="D30" i="5"/>
  <c r="C30" i="5"/>
  <c r="H29" i="5"/>
  <c r="G29" i="5"/>
  <c r="F29" i="5"/>
  <c r="E29" i="5"/>
  <c r="D29" i="5"/>
  <c r="C29" i="5"/>
  <c r="I28" i="5"/>
  <c r="H28" i="5"/>
  <c r="G28" i="5"/>
  <c r="F28" i="5"/>
  <c r="E28" i="5"/>
  <c r="D28" i="5"/>
  <c r="C28" i="5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<sst xmlns="http://schemas.openxmlformats.org/spreadsheetml/2006/main" count="195" uniqueCount="73">
  <si>
    <t>Non-Irrigated</t>
  </si>
  <si>
    <t>Irrigated</t>
  </si>
  <si>
    <t>Pasture</t>
  </si>
  <si>
    <t>State &amp; County</t>
  </si>
  <si>
    <t>Ag District</t>
  </si>
  <si>
    <t>Dorchester</t>
  </si>
  <si>
    <t>Lower Eastern Shore</t>
  </si>
  <si>
    <t>Somerset</t>
  </si>
  <si>
    <t>Wicomico</t>
  </si>
  <si>
    <t>Worcester</t>
  </si>
  <si>
    <t>Baltimore</t>
  </si>
  <si>
    <t xml:space="preserve">North Central </t>
  </si>
  <si>
    <t>Carroll</t>
  </si>
  <si>
    <t>Frederick</t>
  </si>
  <si>
    <t>Harford</t>
  </si>
  <si>
    <t>Howard</t>
  </si>
  <si>
    <t>Montgomery</t>
  </si>
  <si>
    <t>Washington</t>
  </si>
  <si>
    <t>Anne Arundel</t>
  </si>
  <si>
    <t>Southern</t>
  </si>
  <si>
    <t>Calvert</t>
  </si>
  <si>
    <t xml:space="preserve">Southern </t>
  </si>
  <si>
    <t>Charles</t>
  </si>
  <si>
    <t>Prince George's</t>
  </si>
  <si>
    <t>St. Mary's</t>
  </si>
  <si>
    <t>Caroline</t>
  </si>
  <si>
    <t>Upper Eastern Shore</t>
  </si>
  <si>
    <t>Cecil</t>
  </si>
  <si>
    <t>Kent</t>
  </si>
  <si>
    <t>Queen Anne's</t>
  </si>
  <si>
    <t>Talbot</t>
  </si>
  <si>
    <t>Allegany</t>
  </si>
  <si>
    <t>Western</t>
  </si>
  <si>
    <t>Garrett</t>
  </si>
  <si>
    <t xml:space="preserve">Maryland (all Counties) Average </t>
  </si>
  <si>
    <t>Summary Statistics</t>
  </si>
  <si>
    <t>Minimum</t>
  </si>
  <si>
    <t>Median</t>
  </si>
  <si>
    <t>Maximum</t>
  </si>
  <si>
    <t>North Central</t>
  </si>
  <si>
    <t>Lower Eastern Shore County Breakdown</t>
  </si>
  <si>
    <t>Upper Eastern Shore County Breakdown</t>
  </si>
  <si>
    <t>Queen Annes</t>
  </si>
  <si>
    <t>RENT, CASH, CROPLAND, NON-IRRIGATED - EXPENSE, MEASURED IN $ / ACRE (2002-2008)</t>
  </si>
  <si>
    <t>Min</t>
  </si>
  <si>
    <t>Max</t>
  </si>
  <si>
    <t>Table of Contents</t>
  </si>
  <si>
    <t>Sheet Name</t>
  </si>
  <si>
    <t>Information</t>
  </si>
  <si>
    <t xml:space="preserve">Variables </t>
  </si>
  <si>
    <r>
      <t xml:space="preserve">RENT, CASH, CROPLAND, </t>
    </r>
    <r>
      <rPr>
        <b/>
        <u/>
        <sz val="11"/>
        <rFont val="Verdana"/>
        <family val="2"/>
      </rPr>
      <t>NON-IRRIGATED</t>
    </r>
    <r>
      <rPr>
        <b/>
        <sz val="11"/>
        <rFont val="Verdana"/>
        <family val="2"/>
      </rPr>
      <t xml:space="preserve"> - EXPENSE, MEASURED IN $ / ACRE</t>
    </r>
  </si>
  <si>
    <r>
      <t xml:space="preserve">RENT, CASH, CROPLAND, </t>
    </r>
    <r>
      <rPr>
        <b/>
        <u/>
        <sz val="14"/>
        <rFont val="Verdana"/>
        <family val="2"/>
      </rPr>
      <t>PASTURELAND</t>
    </r>
    <r>
      <rPr>
        <b/>
        <sz val="14"/>
        <rFont val="Verdana"/>
        <family val="2"/>
      </rPr>
      <t xml:space="preserve"> - EXPENSE, MEASURED IN $ / ACRE</t>
    </r>
  </si>
  <si>
    <t>Other Counties (starting in 2020)</t>
  </si>
  <si>
    <t>Other counties (starting in 2020)</t>
  </si>
  <si>
    <r>
      <t>RENT, CASH, CROPLAND,</t>
    </r>
    <r>
      <rPr>
        <b/>
        <u/>
        <sz val="14"/>
        <color rgb="FF000000"/>
        <rFont val="Verdana"/>
        <family val="2"/>
      </rPr>
      <t xml:space="preserve"> IRRIGATED</t>
    </r>
    <r>
      <rPr>
        <b/>
        <sz val="14"/>
        <color rgb="FF000000"/>
        <rFont val="Verdana"/>
        <family val="2"/>
      </rPr>
      <t xml:space="preserve"> - EXPENSE, MEASURED IN $ / ACRE</t>
    </r>
  </si>
  <si>
    <t>Maryland State Value</t>
  </si>
  <si>
    <t>Maryland's State Value</t>
  </si>
  <si>
    <t>2023 Rental Rate</t>
  </si>
  <si>
    <t>2022 Rental Rate</t>
  </si>
  <si>
    <t>County</t>
  </si>
  <si>
    <t>2021 Rental Rate</t>
  </si>
  <si>
    <t>Change in Non-Irrigated Rental Rate 2022 to 2023</t>
  </si>
  <si>
    <t>Percent Change in Non-Irrigated Rental Rate 2022 to 2023</t>
  </si>
  <si>
    <t>Maryland</t>
  </si>
  <si>
    <t>^ color coding illustrates whehter the county rental rate is above (redish) or below (green) the MD (all counties) average rental rate</t>
  </si>
  <si>
    <t>2017-2020 average</t>
  </si>
  <si>
    <t>percentage change from 2017-2020 avg to 2020-2023 avg</t>
  </si>
  <si>
    <t>2021-2023 avg</t>
  </si>
  <si>
    <t>^ there was no data in 2018 - so for three years of data to average requires including rental rates from 2017</t>
  </si>
  <si>
    <t>Average</t>
  </si>
  <si>
    <t>Counties</t>
  </si>
  <si>
    <t>Maryland Average</t>
  </si>
  <si>
    <t>The State's Cash Rental Rates, $/acre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</si>
</sst>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(&quot;$&quot;* #,##0.00_);_(&quot;$&quot;* \(#,##0.00\);_(&quot;$&quot;* &quot;-&quot;??_);_(@_)"/>
    <numFmt numFmtId="164" formatCode="&quot;$&quot;#,##0.00"/>
    <numFmt numFmtId="165" formatCode="0.0%"/>
    <numFmt numFmtId="166" formatCode="_(&quot;$&quot;* #,##0_);_(&quot;$&quot;* \(#,##0\);_(&quot;$&quot;* &quot;-&quot;??_);_(@_)"/>
  </numFmts>
  <fonts count="19" x14ac:knownFonts="1">
    <font>
      <sz val="11"/>
      <color rgb="FF000000"/>
      <name val="Calibri"/>
    </font>
    <font>
      <sz val="11"/>
      <color rgb="FF000000"/>
      <name val="Calibri"/>
      <family val="2"/>
    </font>
    <font>
      <u/>
      <sz val="11"/>
      <color theme="10"/>
      <name val="Calibri"/>
      <family val="2"/>
    </font>
    <font>
      <sz val="11"/>
      <name val="Times New Roman"/>
      <family val="1"/>
    </font>
    <font>
      <b/>
      <sz val="11"/>
      <name val="Verdana"/>
      <family val="2"/>
    </font>
    <font>
      <b/>
      <u/>
      <sz val="11"/>
      <name val="Verdana"/>
      <family val="2"/>
    </font>
    <font>
      <sz val="11"/>
      <name val="Verdana"/>
      <family val="2"/>
    </font>
    <font>
      <u/>
      <sz val="11"/>
      <name val="Verdana"/>
      <family val="2"/>
    </font>
    <font>
      <sz val="11"/>
      <color rgb="FF444444"/>
      <name val="Verdana"/>
      <family val="2"/>
    </font>
    <font>
      <b/>
      <sz val="14"/>
      <name val="Verdana"/>
      <family val="2"/>
    </font>
    <font>
      <b/>
      <u/>
      <sz val="14"/>
      <name val="Verdana"/>
      <family val="2"/>
    </font>
    <font>
      <i/>
      <sz val="11"/>
      <name val="Verdana"/>
      <family val="2"/>
    </font>
    <font>
      <sz val="11"/>
      <color rgb="FF000000"/>
      <name val="Verdana"/>
      <family val="2"/>
    </font>
    <font>
      <b/>
      <sz val="11"/>
      <color rgb="FF000000"/>
      <name val="Verdana"/>
      <family val="2"/>
    </font>
    <font>
      <i/>
      <sz val="11"/>
      <color rgb="FF000000"/>
      <name val="Verdana"/>
      <family val="2"/>
    </font>
    <font>
      <b/>
      <sz val="14"/>
      <color rgb="FF000000"/>
      <name val="Verdana"/>
      <family val="2"/>
    </font>
    <font>
      <b/>
      <u/>
      <sz val="14"/>
      <color rgb="FF000000"/>
      <name val="Verdana"/>
      <family val="2"/>
    </font>
    <font>
      <sz val="14"/>
      <color rgb="FF000000"/>
      <name val="Verdana"/>
      <family val="2"/>
    </font>
    <font>
      <sz val="11"/>
      <color rgb="FF000000"/>
      <name val="Calibri"/>
      <family val="2"/>
    </font>
  </fonts>
  <fills count="1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E2EFDA"/>
        <bgColor indexed="64"/>
      </patternFill>
    </fill>
    <fill>
      <patternFill patternType="solid">
        <fgColor rgb="FFFFF2CC"/>
        <bgColor indexed="64"/>
      </patternFill>
    </fill>
  </fills>
  <borders count="32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thin">
        <color rgb="FF000000"/>
      </top>
      <bottom style="medium">
        <color indexed="64"/>
      </bottom>
      <diagonal/>
    </border>
    <border>
      <left/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9" fontId="18" fillId="0" borderId="0" applyFont="0" applyFill="0" applyBorder="0" applyAlignment="0" applyProtection="0"/>
  </cellStyleXfs>
  <cellXfs count="189">
    <xf numFmtId="0" fontId="0" fillId="0" borderId="0" xfId="0"/>
    <xf numFmtId="0" fontId="3" fillId="0" borderId="0" xfId="0" applyFont="1"/>
    <xf numFmtId="44" fontId="0" fillId="0" borderId="0" xfId="0" applyNumberFormat="1"/>
    <xf numFmtId="0" fontId="4" fillId="0" borderId="0" xfId="0" applyFont="1"/>
    <xf numFmtId="0" fontId="6" fillId="0" borderId="0" xfId="0" applyFont="1"/>
    <xf numFmtId="0" fontId="4" fillId="0" borderId="7" xfId="0" applyFont="1" applyBorder="1" applyAlignment="1">
      <alignment horizontal="center"/>
    </xf>
    <xf numFmtId="0" fontId="6" fillId="0" borderId="5" xfId="0" applyFont="1" applyBorder="1"/>
    <xf numFmtId="0" fontId="6" fillId="8" borderId="5" xfId="0" applyFont="1" applyFill="1" applyBorder="1"/>
    <xf numFmtId="44" fontId="6" fillId="0" borderId="5" xfId="0" applyNumberFormat="1" applyFont="1" applyBorder="1"/>
    <xf numFmtId="44" fontId="6" fillId="0" borderId="5" xfId="1" applyFont="1" applyBorder="1" applyAlignment="1"/>
    <xf numFmtId="0" fontId="6" fillId="9" borderId="5" xfId="0" applyFont="1" applyFill="1" applyBorder="1"/>
    <xf numFmtId="44" fontId="6" fillId="0" borderId="5" xfId="1" applyFont="1" applyBorder="1"/>
    <xf numFmtId="0" fontId="6" fillId="10" borderId="5" xfId="0" applyFont="1" applyFill="1" applyBorder="1"/>
    <xf numFmtId="0" fontId="6" fillId="4" borderId="5" xfId="0" applyFont="1" applyFill="1" applyBorder="1"/>
    <xf numFmtId="0" fontId="6" fillId="11" borderId="5" xfId="0" applyFont="1" applyFill="1" applyBorder="1"/>
    <xf numFmtId="44" fontId="6" fillId="0" borderId="0" xfId="0" applyNumberFormat="1" applyFont="1"/>
    <xf numFmtId="0" fontId="4" fillId="0" borderId="12" xfId="0" applyFont="1" applyBorder="1" applyAlignment="1">
      <alignment horizontal="center"/>
    </xf>
    <xf numFmtId="44" fontId="6" fillId="0" borderId="1" xfId="0" applyNumberFormat="1" applyFont="1" applyBorder="1"/>
    <xf numFmtId="44" fontId="12" fillId="0" borderId="3" xfId="0" applyNumberFormat="1" applyFont="1" applyBorder="1"/>
    <xf numFmtId="0" fontId="12" fillId="0" borderId="0" xfId="0" applyFont="1"/>
    <xf numFmtId="0" fontId="5" fillId="0" borderId="7" xfId="2" applyFont="1" applyBorder="1" applyAlignment="1">
      <alignment horizontal="center"/>
    </xf>
    <xf numFmtId="44" fontId="12" fillId="0" borderId="5" xfId="0" quotePrefix="1" applyNumberFormat="1" applyFont="1" applyBorder="1" applyAlignment="1">
      <alignment horizontal="right"/>
    </xf>
    <xf numFmtId="44" fontId="12" fillId="0" borderId="5" xfId="0" applyNumberFormat="1" applyFont="1" applyBorder="1"/>
    <xf numFmtId="44" fontId="12" fillId="0" borderId="5" xfId="1" applyFont="1" applyBorder="1"/>
    <xf numFmtId="0" fontId="12" fillId="0" borderId="5" xfId="0" applyFont="1" applyBorder="1"/>
    <xf numFmtId="44" fontId="12" fillId="0" borderId="16" xfId="1" applyFont="1" applyFill="1" applyBorder="1"/>
    <xf numFmtId="44" fontId="12" fillId="0" borderId="5" xfId="1" applyFont="1" applyBorder="1" applyAlignment="1"/>
    <xf numFmtId="0" fontId="15" fillId="0" borderId="5" xfId="0" applyFont="1" applyBorder="1" applyAlignment="1">
      <alignment horizontal="centerContinuous"/>
    </xf>
    <xf numFmtId="0" fontId="12" fillId="0" borderId="11" xfId="0" applyFont="1" applyBorder="1"/>
    <xf numFmtId="0" fontId="13" fillId="0" borderId="1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12" fillId="0" borderId="3" xfId="0" applyFont="1" applyBorder="1"/>
    <xf numFmtId="44" fontId="12" fillId="0" borderId="3" xfId="1" applyFont="1" applyBorder="1"/>
    <xf numFmtId="44" fontId="12" fillId="0" borderId="1" xfId="0" applyNumberFormat="1" applyFont="1" applyBorder="1"/>
    <xf numFmtId="0" fontId="15" fillId="7" borderId="9" xfId="0" applyFont="1" applyFill="1" applyBorder="1" applyAlignment="1">
      <alignment horizontal="centerContinuous"/>
    </xf>
    <xf numFmtId="164" fontId="12" fillId="8" borderId="5" xfId="0" applyNumberFormat="1" applyFont="1" applyFill="1" applyBorder="1"/>
    <xf numFmtId="44" fontId="12" fillId="8" borderId="5" xfId="0" applyNumberFormat="1" applyFont="1" applyFill="1" applyBorder="1"/>
    <xf numFmtId="164" fontId="12" fillId="9" borderId="5" xfId="0" applyNumberFormat="1" applyFont="1" applyFill="1" applyBorder="1"/>
    <xf numFmtId="44" fontId="12" fillId="9" borderId="5" xfId="0" applyNumberFormat="1" applyFont="1" applyFill="1" applyBorder="1"/>
    <xf numFmtId="164" fontId="12" fillId="4" borderId="5" xfId="0" applyNumberFormat="1" applyFont="1" applyFill="1" applyBorder="1"/>
    <xf numFmtId="44" fontId="12" fillId="4" borderId="5" xfId="0" applyNumberFormat="1" applyFont="1" applyFill="1" applyBorder="1"/>
    <xf numFmtId="44" fontId="12" fillId="0" borderId="22" xfId="0" applyNumberFormat="1" applyFont="1" applyBorder="1"/>
    <xf numFmtId="44" fontId="12" fillId="0" borderId="0" xfId="0" applyNumberFormat="1" applyFont="1"/>
    <xf numFmtId="164" fontId="12" fillId="0" borderId="5" xfId="0" applyNumberFormat="1" applyFont="1" applyBorder="1"/>
    <xf numFmtId="164" fontId="12" fillId="0" borderId="0" xfId="0" applyNumberFormat="1" applyFont="1"/>
    <xf numFmtId="44" fontId="12" fillId="0" borderId="0" xfId="0" quotePrefix="1" applyNumberFormat="1" applyFont="1" applyAlignment="1">
      <alignment horizontal="right"/>
    </xf>
    <xf numFmtId="44" fontId="12" fillId="0" borderId="0" xfId="1" applyFont="1" applyBorder="1" applyAlignment="1"/>
    <xf numFmtId="44" fontId="12" fillId="0" borderId="0" xfId="1" applyFont="1" applyAlignment="1"/>
    <xf numFmtId="44" fontId="12" fillId="0" borderId="25" xfId="0" applyNumberFormat="1" applyFont="1" applyBorder="1"/>
    <xf numFmtId="0" fontId="13" fillId="0" borderId="5" xfId="0" applyFont="1" applyBorder="1" applyAlignment="1">
      <alignment horizontal="center"/>
    </xf>
    <xf numFmtId="0" fontId="17" fillId="7" borderId="0" xfId="0" applyFont="1" applyFill="1"/>
    <xf numFmtId="0" fontId="15" fillId="7" borderId="5" xfId="0" applyFont="1" applyFill="1" applyBorder="1" applyAlignment="1">
      <alignment horizontal="centerContinuous"/>
    </xf>
    <xf numFmtId="44" fontId="6" fillId="0" borderId="14" xfId="1" applyFont="1" applyFill="1" applyBorder="1" applyAlignment="1"/>
    <xf numFmtId="0" fontId="11" fillId="0" borderId="5" xfId="0" applyFont="1" applyBorder="1"/>
    <xf numFmtId="0" fontId="13" fillId="0" borderId="6" xfId="0" applyFont="1" applyBorder="1"/>
    <xf numFmtId="0" fontId="13" fillId="0" borderId="3" xfId="0" applyFont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13" fillId="0" borderId="4" xfId="0" applyFont="1" applyBorder="1" applyAlignment="1">
      <alignment horizontal="center"/>
    </xf>
    <xf numFmtId="0" fontId="12" fillId="6" borderId="3" xfId="0" applyFont="1" applyFill="1" applyBorder="1"/>
    <xf numFmtId="164" fontId="12" fillId="0" borderId="3" xfId="1" applyNumberFormat="1" applyFont="1" applyFill="1" applyBorder="1"/>
    <xf numFmtId="164" fontId="12" fillId="0" borderId="3" xfId="1" applyNumberFormat="1" applyFont="1" applyFill="1" applyBorder="1" applyAlignment="1">
      <alignment horizontal="right"/>
    </xf>
    <xf numFmtId="164" fontId="12" fillId="0" borderId="1" xfId="1" applyNumberFormat="1" applyFont="1" applyFill="1" applyBorder="1" applyAlignment="1">
      <alignment horizontal="right"/>
    </xf>
    <xf numFmtId="164" fontId="12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>
      <alignment horizontal="right"/>
    </xf>
    <xf numFmtId="164" fontId="6" fillId="0" borderId="5" xfId="1" applyNumberFormat="1" applyFont="1" applyFill="1" applyBorder="1" applyAlignment="1"/>
    <xf numFmtId="164" fontId="6" fillId="0" borderId="9" xfId="1" applyNumberFormat="1" applyFont="1" applyFill="1" applyBorder="1" applyAlignment="1"/>
    <xf numFmtId="0" fontId="12" fillId="2" borderId="3" xfId="0" applyFont="1" applyFill="1" applyBorder="1"/>
    <xf numFmtId="164" fontId="6" fillId="0" borderId="5" xfId="1" applyNumberFormat="1" applyFont="1" applyFill="1" applyBorder="1"/>
    <xf numFmtId="0" fontId="12" fillId="3" borderId="3" xfId="0" applyFont="1" applyFill="1" applyBorder="1"/>
    <xf numFmtId="0" fontId="12" fillId="4" borderId="3" xfId="0" applyFont="1" applyFill="1" applyBorder="1"/>
    <xf numFmtId="0" fontId="12" fillId="5" borderId="3" xfId="0" applyFont="1" applyFill="1" applyBorder="1"/>
    <xf numFmtId="164" fontId="12" fillId="0" borderId="0" xfId="1" applyNumberFormat="1" applyFont="1" applyFill="1" applyAlignment="1"/>
    <xf numFmtId="0" fontId="12" fillId="0" borderId="4" xfId="0" applyFont="1" applyBorder="1"/>
    <xf numFmtId="0" fontId="12" fillId="5" borderId="4" xfId="0" applyFont="1" applyFill="1" applyBorder="1"/>
    <xf numFmtId="164" fontId="12" fillId="0" borderId="17" xfId="1" applyNumberFormat="1" applyFont="1" applyFill="1" applyBorder="1"/>
    <xf numFmtId="164" fontId="12" fillId="0" borderId="17" xfId="1" applyNumberFormat="1" applyFont="1" applyFill="1" applyBorder="1" applyAlignment="1">
      <alignment horizontal="right"/>
    </xf>
    <xf numFmtId="164" fontId="12" fillId="0" borderId="18" xfId="1" applyNumberFormat="1" applyFont="1" applyFill="1" applyBorder="1" applyAlignment="1">
      <alignment horizontal="right"/>
    </xf>
    <xf numFmtId="164" fontId="12" fillId="0" borderId="15" xfId="1" applyNumberFormat="1" applyFont="1" applyFill="1" applyBorder="1" applyAlignment="1">
      <alignment horizontal="right"/>
    </xf>
    <xf numFmtId="164" fontId="6" fillId="0" borderId="15" xfId="1" applyNumberFormat="1" applyFont="1" applyFill="1" applyBorder="1" applyAlignment="1">
      <alignment horizontal="right"/>
    </xf>
    <xf numFmtId="164" fontId="6" fillId="0" borderId="15" xfId="1" applyNumberFormat="1" applyFont="1" applyFill="1" applyBorder="1" applyAlignment="1"/>
    <xf numFmtId="164" fontId="6" fillId="0" borderId="26" xfId="1" applyNumberFormat="1" applyFont="1" applyFill="1" applyBorder="1" applyAlignment="1"/>
    <xf numFmtId="0" fontId="12" fillId="0" borderId="8" xfId="0" applyFont="1" applyBorder="1" applyAlignment="1">
      <alignment horizontal="centerContinuous"/>
    </xf>
    <xf numFmtId="0" fontId="12" fillId="0" borderId="19" xfId="0" applyFont="1" applyBorder="1" applyAlignment="1">
      <alignment horizontal="centerContinuous"/>
    </xf>
    <xf numFmtId="44" fontId="12" fillId="0" borderId="20" xfId="1" applyFont="1" applyFill="1" applyBorder="1"/>
    <xf numFmtId="44" fontId="12" fillId="0" borderId="6" xfId="1" applyFont="1" applyFill="1" applyBorder="1"/>
    <xf numFmtId="44" fontId="6" fillId="0" borderId="16" xfId="1" applyFont="1" applyFill="1" applyBorder="1"/>
    <xf numFmtId="44" fontId="6" fillId="0" borderId="16" xfId="1" applyFont="1" applyFill="1" applyBorder="1" applyAlignment="1">
      <alignment horizontal="right"/>
    </xf>
    <xf numFmtId="44" fontId="6" fillId="0" borderId="16" xfId="1" applyFont="1" applyFill="1" applyBorder="1" applyAlignment="1"/>
    <xf numFmtId="0" fontId="13" fillId="0" borderId="23" xfId="0" applyFont="1" applyBorder="1"/>
    <xf numFmtId="0" fontId="13" fillId="0" borderId="24" xfId="0" applyFont="1" applyBorder="1"/>
    <xf numFmtId="0" fontId="12" fillId="0" borderId="12" xfId="0" applyFont="1" applyBorder="1" applyAlignment="1">
      <alignment horizontal="left"/>
    </xf>
    <xf numFmtId="0" fontId="12" fillId="0" borderId="21" xfId="0" applyFont="1" applyBorder="1" applyAlignment="1">
      <alignment horizontal="left"/>
    </xf>
    <xf numFmtId="164" fontId="12" fillId="0" borderId="11" xfId="1" applyNumberFormat="1" applyFont="1" applyBorder="1"/>
    <xf numFmtId="164" fontId="12" fillId="0" borderId="12" xfId="1" applyNumberFormat="1" applyFont="1" applyBorder="1"/>
    <xf numFmtId="164" fontId="12" fillId="0" borderId="7" xfId="1" applyNumberFormat="1" applyFont="1" applyBorder="1"/>
    <xf numFmtId="164" fontId="12" fillId="0" borderId="13" xfId="1" applyNumberFormat="1" applyFont="1" applyBorder="1"/>
    <xf numFmtId="0" fontId="12" fillId="0" borderId="1" xfId="0" applyFont="1" applyBorder="1" applyAlignment="1">
      <alignment horizontal="left"/>
    </xf>
    <xf numFmtId="0" fontId="12" fillId="0" borderId="2" xfId="0" applyFont="1" applyBorder="1" applyAlignment="1">
      <alignment horizontal="left"/>
    </xf>
    <xf numFmtId="164" fontId="12" fillId="0" borderId="3" xfId="1" applyNumberFormat="1" applyFont="1" applyBorder="1"/>
    <xf numFmtId="164" fontId="12" fillId="0" borderId="1" xfId="1" applyNumberFormat="1" applyFont="1" applyBorder="1"/>
    <xf numFmtId="164" fontId="12" fillId="0" borderId="5" xfId="1" applyNumberFormat="1" applyFont="1" applyBorder="1"/>
    <xf numFmtId="164" fontId="12" fillId="0" borderId="9" xfId="1" applyNumberFormat="1" applyFont="1" applyBorder="1"/>
    <xf numFmtId="164" fontId="12" fillId="0" borderId="1" xfId="0" applyNumberFormat="1" applyFont="1" applyBorder="1"/>
    <xf numFmtId="164" fontId="12" fillId="0" borderId="12" xfId="0" applyNumberFormat="1" applyFont="1" applyBorder="1"/>
    <xf numFmtId="44" fontId="6" fillId="4" borderId="5" xfId="0" applyNumberFormat="1" applyFont="1" applyFill="1" applyBorder="1"/>
    <xf numFmtId="0" fontId="6" fillId="0" borderId="5" xfId="0" applyFont="1" applyBorder="1" applyAlignment="1">
      <alignment wrapText="1"/>
    </xf>
    <xf numFmtId="10" fontId="0" fillId="0" borderId="0" xfId="3" applyNumberFormat="1" applyFont="1"/>
    <xf numFmtId="10" fontId="12" fillId="0" borderId="0" xfId="3" applyNumberFormat="1" applyFont="1"/>
    <xf numFmtId="0" fontId="12" fillId="0" borderId="0" xfId="0" applyFont="1" applyAlignment="1">
      <alignment horizontal="centerContinuous"/>
    </xf>
    <xf numFmtId="44" fontId="12" fillId="0" borderId="0" xfId="1" applyFont="1"/>
    <xf numFmtId="0" fontId="4" fillId="0" borderId="5" xfId="0" applyFont="1" applyBorder="1" applyAlignment="1">
      <alignment horizontal="center" vertical="center" wrapText="1"/>
    </xf>
    <xf numFmtId="44" fontId="6" fillId="0" borderId="5" xfId="1" applyFont="1" applyBorder="1" applyAlignment="1">
      <alignment vertical="center" wrapText="1"/>
    </xf>
    <xf numFmtId="0" fontId="4" fillId="0" borderId="5" xfId="2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44" fontId="6" fillId="4" borderId="5" xfId="1" applyFont="1" applyFill="1" applyBorder="1"/>
    <xf numFmtId="44" fontId="6" fillId="4" borderId="5" xfId="1" applyFont="1" applyFill="1" applyBorder="1" applyAlignment="1"/>
    <xf numFmtId="0" fontId="11" fillId="0" borderId="9" xfId="0" applyFont="1" applyBorder="1"/>
    <xf numFmtId="0" fontId="9" fillId="0" borderId="27" xfId="0" applyFont="1" applyBorder="1" applyAlignment="1">
      <alignment horizontal="centerContinuous" wrapText="1"/>
    </xf>
    <xf numFmtId="0" fontId="9" fillId="0" borderId="28" xfId="0" applyFont="1" applyBorder="1" applyAlignment="1">
      <alignment horizontal="centerContinuous" wrapText="1"/>
    </xf>
    <xf numFmtId="0" fontId="9" fillId="0" borderId="29" xfId="0" applyFont="1" applyBorder="1" applyAlignment="1">
      <alignment horizontal="centerContinuous" wrapText="1"/>
    </xf>
    <xf numFmtId="0" fontId="7" fillId="0" borderId="0" xfId="2" applyNumberFormat="1" applyFont="1" applyBorder="1" applyAlignment="1">
      <alignment horizontal="centerContinuous"/>
    </xf>
    <xf numFmtId="0" fontId="3" fillId="0" borderId="0" xfId="0" applyFont="1" applyAlignment="1">
      <alignment horizontal="centerContinuous"/>
    </xf>
    <xf numFmtId="0" fontId="11" fillId="4" borderId="10" xfId="0" applyFont="1" applyFill="1" applyBorder="1"/>
    <xf numFmtId="0" fontId="12" fillId="0" borderId="22" xfId="0" applyFont="1" applyBorder="1" applyAlignment="1">
      <alignment horizontal="centerContinuous"/>
    </xf>
    <xf numFmtId="0" fontId="7" fillId="0" borderId="5" xfId="2" applyFont="1" applyBorder="1" applyAlignment="1"/>
    <xf numFmtId="0" fontId="4" fillId="0" borderId="30" xfId="2" applyFont="1" applyBorder="1" applyAlignment="1">
      <alignment horizontal="centerContinuous"/>
    </xf>
    <xf numFmtId="0" fontId="4" fillId="0" borderId="0" xfId="2" applyFont="1" applyBorder="1" applyAlignment="1">
      <alignment horizontal="centerContinuous"/>
    </xf>
    <xf numFmtId="0" fontId="6" fillId="0" borderId="5" xfId="0" applyFont="1" applyBorder="1" applyAlignment="1">
      <alignment horizontal="center" vertical="center"/>
    </xf>
    <xf numFmtId="0" fontId="4" fillId="0" borderId="31" xfId="0" applyFont="1" applyBorder="1" applyAlignment="1">
      <alignment horizontal="centerContinuous"/>
    </xf>
    <xf numFmtId="0" fontId="4" fillId="0" borderId="31" xfId="0" applyFont="1" applyBorder="1"/>
    <xf numFmtId="2" fontId="6" fillId="0" borderId="5" xfId="0" applyNumberFormat="1" applyFont="1" applyBorder="1"/>
    <xf numFmtId="2" fontId="6" fillId="0" borderId="5" xfId="1" applyNumberFormat="1" applyFont="1" applyBorder="1" applyAlignment="1">
      <alignment horizontal="right"/>
    </xf>
    <xf numFmtId="2" fontId="6" fillId="0" borderId="5" xfId="1" applyNumberFormat="1" applyFont="1" applyBorder="1" applyAlignment="1"/>
    <xf numFmtId="2" fontId="6" fillId="0" borderId="5" xfId="1" applyNumberFormat="1" applyFont="1" applyBorder="1"/>
    <xf numFmtId="2" fontId="6" fillId="9" borderId="5" xfId="1" applyNumberFormat="1" applyFont="1" applyFill="1" applyBorder="1" applyAlignment="1"/>
    <xf numFmtId="2" fontId="6" fillId="2" borderId="5" xfId="1" applyNumberFormat="1" applyFont="1" applyFill="1" applyBorder="1" applyAlignment="1"/>
    <xf numFmtId="2" fontId="6" fillId="12" borderId="5" xfId="0" applyNumberFormat="1" applyFont="1" applyFill="1" applyBorder="1"/>
    <xf numFmtId="2" fontId="6" fillId="12" borderId="5" xfId="1" applyNumberFormat="1" applyFont="1" applyFill="1" applyBorder="1"/>
    <xf numFmtId="2" fontId="6" fillId="9" borderId="5" xfId="1" applyNumberFormat="1" applyFont="1" applyFill="1" applyBorder="1"/>
    <xf numFmtId="2" fontId="6" fillId="4" borderId="5" xfId="1" applyNumberFormat="1" applyFont="1" applyFill="1" applyBorder="1" applyAlignment="1"/>
    <xf numFmtId="2" fontId="8" fillId="4" borderId="5" xfId="0" applyNumberFormat="1" applyFont="1" applyFill="1" applyBorder="1"/>
    <xf numFmtId="2" fontId="8" fillId="4" borderId="5" xfId="1" applyNumberFormat="1" applyFont="1" applyFill="1" applyBorder="1"/>
    <xf numFmtId="2" fontId="6" fillId="4" borderId="5" xfId="1" applyNumberFormat="1" applyFont="1" applyFill="1" applyBorder="1"/>
    <xf numFmtId="2" fontId="6" fillId="9" borderId="5" xfId="1" applyNumberFormat="1" applyFont="1" applyFill="1" applyBorder="1" applyAlignment="1">
      <alignment horizontal="right"/>
    </xf>
    <xf numFmtId="2" fontId="6" fillId="10" borderId="5" xfId="0" applyNumberFormat="1" applyFont="1" applyFill="1" applyBorder="1"/>
    <xf numFmtId="2" fontId="6" fillId="10" borderId="5" xfId="1" applyNumberFormat="1" applyFont="1" applyFill="1" applyBorder="1" applyAlignment="1">
      <alignment horizontal="right"/>
    </xf>
    <xf numFmtId="2" fontId="6" fillId="10" borderId="5" xfId="1" applyNumberFormat="1" applyFont="1" applyFill="1" applyBorder="1" applyAlignment="1"/>
    <xf numFmtId="2" fontId="6" fillId="0" borderId="5" xfId="1" applyNumberFormat="1" applyFont="1" applyFill="1" applyBorder="1" applyAlignment="1"/>
    <xf numFmtId="2" fontId="6" fillId="3" borderId="5" xfId="1" applyNumberFormat="1" applyFont="1" applyFill="1" applyBorder="1" applyAlignment="1"/>
    <xf numFmtId="2" fontId="6" fillId="13" borderId="5" xfId="0" applyNumberFormat="1" applyFont="1" applyFill="1" applyBorder="1"/>
    <xf numFmtId="2" fontId="6" fillId="13" borderId="5" xfId="1" applyNumberFormat="1" applyFont="1" applyFill="1" applyBorder="1"/>
    <xf numFmtId="2" fontId="6" fillId="10" borderId="5" xfId="1" applyNumberFormat="1" applyFont="1" applyFill="1" applyBorder="1"/>
    <xf numFmtId="2" fontId="6" fillId="4" borderId="5" xfId="1" applyNumberFormat="1" applyFont="1" applyFill="1" applyBorder="1" applyAlignment="1">
      <alignment horizontal="right"/>
    </xf>
    <xf numFmtId="2" fontId="6" fillId="4" borderId="5" xfId="0" applyNumberFormat="1" applyFont="1" applyFill="1" applyBorder="1"/>
    <xf numFmtId="2" fontId="4" fillId="0" borderId="0" xfId="2" applyNumberFormat="1" applyFont="1" applyBorder="1" applyAlignment="1">
      <alignment horizontal="centerContinuous"/>
    </xf>
    <xf numFmtId="2" fontId="6" fillId="0" borderId="16" xfId="0" applyNumberFormat="1" applyFont="1" applyBorder="1" applyAlignment="1">
      <alignment horizontal="centerContinuous"/>
    </xf>
    <xf numFmtId="2" fontId="6" fillId="0" borderId="0" xfId="0" applyNumberFormat="1" applyFont="1"/>
    <xf numFmtId="2" fontId="6" fillId="0" borderId="5" xfId="0" applyNumberFormat="1" applyFont="1" applyBorder="1" applyAlignment="1">
      <alignment horizontal="center" vertical="center"/>
    </xf>
    <xf numFmtId="2" fontId="6" fillId="0" borderId="5" xfId="1" applyNumberFormat="1" applyFont="1" applyBorder="1" applyAlignment="1">
      <alignment horizontal="center" vertical="center"/>
    </xf>
    <xf numFmtId="0" fontId="13" fillId="0" borderId="5" xfId="1" applyNumberFormat="1" applyFont="1" applyBorder="1" applyAlignment="1">
      <alignment horizontal="center" vertical="center"/>
    </xf>
    <xf numFmtId="0" fontId="13" fillId="0" borderId="5" xfId="0" applyFont="1" applyBorder="1" applyAlignment="1">
      <alignment horizontal="center" vertical="center"/>
    </xf>
    <xf numFmtId="164" fontId="14" fillId="0" borderId="5" xfId="0" applyNumberFormat="1" applyFont="1" applyBorder="1"/>
    <xf numFmtId="44" fontId="12" fillId="0" borderId="5" xfId="0" applyNumberFormat="1" applyFont="1" applyBorder="1" applyAlignment="1">
      <alignment horizontal="center" vertical="center"/>
    </xf>
    <xf numFmtId="44" fontId="12" fillId="0" borderId="5" xfId="1" applyFont="1" applyBorder="1" applyAlignment="1">
      <alignment horizontal="center" vertical="center"/>
    </xf>
    <xf numFmtId="166" fontId="12" fillId="0" borderId="5" xfId="0" applyNumberFormat="1" applyFont="1" applyBorder="1" applyAlignment="1">
      <alignment horizontal="center" vertical="center"/>
    </xf>
    <xf numFmtId="166" fontId="12" fillId="4" borderId="5" xfId="0" applyNumberFormat="1" applyFont="1" applyFill="1" applyBorder="1" applyAlignment="1">
      <alignment horizontal="center" vertical="center"/>
    </xf>
    <xf numFmtId="166" fontId="12" fillId="0" borderId="5" xfId="1" applyNumberFormat="1" applyFont="1" applyBorder="1" applyAlignment="1">
      <alignment horizontal="center" vertical="center"/>
    </xf>
    <xf numFmtId="166" fontId="12" fillId="4" borderId="5" xfId="0" quotePrefix="1" applyNumberFormat="1" applyFont="1" applyFill="1" applyBorder="1" applyAlignment="1">
      <alignment horizontal="center" vertical="center"/>
    </xf>
    <xf numFmtId="166" fontId="12" fillId="0" borderId="5" xfId="0" quotePrefix="1" applyNumberFormat="1" applyFont="1" applyBorder="1" applyAlignment="1">
      <alignment horizontal="center" vertical="center"/>
    </xf>
    <xf numFmtId="166" fontId="12" fillId="4" borderId="5" xfId="1" applyNumberFormat="1" applyFont="1" applyFill="1" applyBorder="1" applyAlignment="1">
      <alignment horizontal="center" vertical="center"/>
    </xf>
    <xf numFmtId="0" fontId="3" fillId="7" borderId="0" xfId="0" applyFont="1" applyFill="1"/>
    <xf numFmtId="0" fontId="4" fillId="7" borderId="0" xfId="2" applyFont="1" applyFill="1" applyBorder="1" applyAlignment="1">
      <alignment horizontal="center" vertical="center"/>
    </xf>
    <xf numFmtId="0" fontId="4" fillId="7" borderId="0" xfId="0" applyFont="1" applyFill="1" applyAlignment="1">
      <alignment horizontal="center" vertical="center"/>
    </xf>
    <xf numFmtId="0" fontId="4" fillId="7" borderId="0" xfId="0" applyFont="1" applyFill="1" applyAlignment="1">
      <alignment horizontal="center" vertical="center" wrapText="1"/>
    </xf>
    <xf numFmtId="0" fontId="6" fillId="7" borderId="0" xfId="0" applyFont="1" applyFill="1"/>
    <xf numFmtId="44" fontId="6" fillId="7" borderId="0" xfId="1" applyFont="1" applyFill="1" applyBorder="1"/>
    <xf numFmtId="44" fontId="6" fillId="7" borderId="0" xfId="1" applyFont="1" applyFill="1" applyBorder="1" applyAlignment="1"/>
    <xf numFmtId="44" fontId="12" fillId="7" borderId="0" xfId="1" applyFont="1" applyFill="1" applyBorder="1"/>
    <xf numFmtId="0" fontId="12" fillId="7" borderId="0" xfId="0" applyFont="1" applyFill="1"/>
    <xf numFmtId="44" fontId="6" fillId="7" borderId="0" xfId="1" applyFont="1" applyFill="1" applyBorder="1" applyAlignment="1">
      <alignment vertical="center" wrapText="1"/>
    </xf>
    <xf numFmtId="165" fontId="3" fillId="7" borderId="0" xfId="3" applyNumberFormat="1" applyFont="1" applyFill="1" applyBorder="1"/>
    <xf numFmtId="165" fontId="3" fillId="7" borderId="0" xfId="0" applyNumberFormat="1" applyFont="1" applyFill="1"/>
    <xf numFmtId="0" fontId="5" fillId="0" borderId="5" xfId="2" applyFont="1" applyBorder="1" applyAlignment="1">
      <alignment horizontal="center"/>
    </xf>
    <xf numFmtId="0" fontId="13" fillId="0" borderId="5" xfId="1" applyNumberFormat="1" applyFont="1" applyBorder="1" applyAlignment="1">
      <alignment horizontal="center"/>
    </xf>
    <xf numFmtId="44" fontId="12" fillId="0" borderId="5" xfId="0" quotePrefix="1" applyNumberFormat="1" applyFont="1" applyBorder="1"/>
    <xf numFmtId="44" fontId="12" fillId="0" borderId="5" xfId="1" applyFont="1" applyFill="1" applyBorder="1" applyAlignment="1"/>
    <xf numFmtId="0" fontId="17" fillId="7" borderId="10" xfId="0" applyFont="1" applyFill="1" applyBorder="1"/>
    <xf numFmtId="164" fontId="5" fillId="4" borderId="5" xfId="2" applyNumberFormat="1" applyFont="1" applyFill="1" applyBorder="1" applyAlignment="1">
      <alignment horizontal="center" vertical="center" wrapText="1"/>
    </xf>
    <xf numFmtId="164" fontId="5" fillId="8" borderId="5" xfId="2" applyNumberFormat="1" applyFont="1" applyFill="1" applyBorder="1" applyAlignment="1">
      <alignment horizontal="center"/>
    </xf>
  </cellXfs>
  <cellStyles count="4">
    <cellStyle name="Currency" xfId="1" builtinId="4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eetMetadata" Target="metadata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320" b="0" i="0" u="none" strike="noStrike" kern="1200" spc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sz="1800" b="1"/>
              <a:t>Maryland Cash Rental Rates (2009-2024)</a:t>
            </a:r>
          </a:p>
          <a:p>
            <a:pPr>
              <a:defRPr/>
            </a:pPr>
            <a:r>
              <a:rPr lang="en-US" i="1"/>
              <a:t>with Linear Trendlines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320" b="0" i="0" u="none" strike="noStrike" kern="1200" spc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83790409685885"/>
          <c:y val="0.16280226308228107"/>
          <c:w val="0.80966286948605926"/>
          <c:h val="0.74330550576685128"/>
        </c:manualLayout>
      </c:layout>
      <c:scatterChart>
        <c:scatterStyle val="lineMarker"/>
        <c:varyColors val="0"/>
        <c:ser>
          <c:idx val="0"/>
          <c:order val="0"/>
          <c:tx>
            <c:strRef>
              <c:f>'Comparison Graph'!$A$3</c:f>
              <c:strCache>
                <c:ptCount val="1"/>
                <c:pt idx="0">
                  <c:v>Non-Irrigated</c:v>
                </c:pt>
              </c:strCache>
            </c:strRef>
          </c:tx>
          <c:spPr>
            <a:ln w="19050" cap="rnd">
              <a:solidFill>
                <a:schemeClr val="accent2"/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2"/>
                </a:solidFill>
                <a:prstDash val="dash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'Comparison Graph'!$B$2:$Q$2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2015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xVal>
          <c:yVal>
            <c:numRef>
              <c:f>'Comparison Graph'!$B$3:$Q$3</c:f>
              <c:numCache>
                <c:formatCode>_("$"* #,##0.00_);_("$"* \(#,##0.00\);_("$"* "-"??_);_(@_)</c:formatCode>
                <c:ptCount val="16"/>
                <c:pt idx="0">
                  <c:v>67</c:v>
                </c:pt>
                <c:pt idx="1">
                  <c:v>63</c:v>
                </c:pt>
                <c:pt idx="2">
                  <c:v>67</c:v>
                </c:pt>
                <c:pt idx="3">
                  <c:v>82</c:v>
                </c:pt>
                <c:pt idx="4">
                  <c:v>89</c:v>
                </c:pt>
                <c:pt idx="6">
                  <c:v>92</c:v>
                </c:pt>
                <c:pt idx="7">
                  <c:v>100</c:v>
                </c:pt>
                <c:pt idx="8">
                  <c:v>94</c:v>
                </c:pt>
                <c:pt idx="10">
                  <c:v>100</c:v>
                </c:pt>
                <c:pt idx="11">
                  <c:v>98</c:v>
                </c:pt>
                <c:pt idx="12">
                  <c:v>103</c:v>
                </c:pt>
                <c:pt idx="13">
                  <c:v>111</c:v>
                </c:pt>
                <c:pt idx="14">
                  <c:v>117</c:v>
                </c:pt>
                <c:pt idx="15">
                  <c:v>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E5C1-489D-8909-3C1CEFAD5EBD}"/>
            </c:ext>
          </c:extLst>
        </c:ser>
        <c:ser>
          <c:idx val="1"/>
          <c:order val="1"/>
          <c:tx>
            <c:strRef>
              <c:f>'Comparison Graph'!$A$4</c:f>
              <c:strCache>
                <c:ptCount val="1"/>
                <c:pt idx="0">
                  <c:v>Irrigated</c:v>
                </c:pt>
              </c:strCache>
            </c:strRef>
          </c:tx>
          <c:spPr>
            <a:ln w="19050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7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1">
                    <a:lumMod val="50000"/>
                  </a:schemeClr>
                </a:solidFill>
                <a:prstDash val="dash"/>
              </a:ln>
              <a:effectLst/>
            </c:spPr>
            <c:trendlineType val="linear"/>
            <c:forward val="2"/>
            <c:dispRSqr val="0"/>
            <c:dispEq val="0"/>
          </c:trendline>
          <c:xVal>
            <c:numRef>
              <c:f>'Comparison Graph'!$B$2:$Q$2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2015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xVal>
          <c:yVal>
            <c:numRef>
              <c:f>'Comparison Graph'!$B$4:$Q$4</c:f>
              <c:numCache>
                <c:formatCode>_("$"* #,##0.00_);_("$"* \(#,##0.00\);_("$"* "-"??_);_(@_)</c:formatCode>
                <c:ptCount val="16"/>
                <c:pt idx="0">
                  <c:v>100</c:v>
                </c:pt>
                <c:pt idx="1">
                  <c:v>110</c:v>
                </c:pt>
                <c:pt idx="2">
                  <c:v>115</c:v>
                </c:pt>
                <c:pt idx="3">
                  <c:v>132</c:v>
                </c:pt>
                <c:pt idx="4">
                  <c:v>132</c:v>
                </c:pt>
                <c:pt idx="6">
                  <c:v>143</c:v>
                </c:pt>
                <c:pt idx="7">
                  <c:v>175</c:v>
                </c:pt>
                <c:pt idx="8">
                  <c:v>190</c:v>
                </c:pt>
                <c:pt idx="10">
                  <c:v>196</c:v>
                </c:pt>
                <c:pt idx="11">
                  <c:v>194</c:v>
                </c:pt>
                <c:pt idx="12">
                  <c:v>197</c:v>
                </c:pt>
                <c:pt idx="13">
                  <c:v>201</c:v>
                </c:pt>
                <c:pt idx="14">
                  <c:v>212</c:v>
                </c:pt>
                <c:pt idx="15">
                  <c:v>225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E5C1-489D-8909-3C1CEFAD5EBD}"/>
            </c:ext>
          </c:extLst>
        </c:ser>
        <c:ser>
          <c:idx val="2"/>
          <c:order val="2"/>
          <c:tx>
            <c:strRef>
              <c:f>'Comparison Graph'!$A$5</c:f>
              <c:strCache>
                <c:ptCount val="1"/>
                <c:pt idx="0">
                  <c:v>Pasture</c:v>
                </c:pt>
              </c:strCache>
            </c:strRef>
          </c:tx>
          <c:spPr>
            <a:ln w="19050" cap="rnd">
              <a:solidFill>
                <a:srgbClr val="00B050"/>
              </a:solidFill>
              <a:round/>
            </a:ln>
            <a:effectLst/>
          </c:spPr>
          <c:marker>
            <c:symbol val="triangle"/>
            <c:size val="7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chemeClr val="accent6"/>
                </a:solidFill>
                <a:prstDash val="dash"/>
              </a:ln>
              <a:effectLst/>
            </c:spPr>
            <c:trendlineType val="linear"/>
            <c:forward val="2"/>
            <c:backward val="4"/>
            <c:dispRSqr val="0"/>
            <c:dispEq val="0"/>
          </c:trendline>
          <c:xVal>
            <c:numRef>
              <c:f>'Comparison Graph'!$B$2:$Q$2</c:f>
              <c:numCache>
                <c:formatCode>General</c:formatCode>
                <c:ptCount val="16"/>
                <c:pt idx="0">
                  <c:v>2009</c:v>
                </c:pt>
                <c:pt idx="1">
                  <c:v>2010</c:v>
                </c:pt>
                <c:pt idx="2">
                  <c:v>2011</c:v>
                </c:pt>
                <c:pt idx="3">
                  <c:v>2012</c:v>
                </c:pt>
                <c:pt idx="4">
                  <c:v>2013</c:v>
                </c:pt>
                <c:pt idx="5">
                  <c:v>2015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2018</c:v>
                </c:pt>
                <c:pt idx="10">
                  <c:v>2019</c:v>
                </c:pt>
                <c:pt idx="11">
                  <c:v>2020</c:v>
                </c:pt>
                <c:pt idx="12">
                  <c:v>2021</c:v>
                </c:pt>
                <c:pt idx="13">
                  <c:v>2022</c:v>
                </c:pt>
                <c:pt idx="14">
                  <c:v>2023</c:v>
                </c:pt>
                <c:pt idx="15">
                  <c:v>2024</c:v>
                </c:pt>
              </c:numCache>
            </c:numRef>
          </c:xVal>
          <c:yVal>
            <c:numRef>
              <c:f>'Comparison Graph'!$B$5:$Q$5</c:f>
              <c:numCache>
                <c:formatCode>_("$"* #,##0.00_);_("$"* \(#,##0.00\);_("$"* "-"??_);_(@_)</c:formatCode>
                <c:ptCount val="16"/>
                <c:pt idx="0">
                  <c:v>35</c:v>
                </c:pt>
                <c:pt idx="1">
                  <c:v>35</c:v>
                </c:pt>
                <c:pt idx="2">
                  <c:v>33</c:v>
                </c:pt>
                <c:pt idx="3">
                  <c:v>40</c:v>
                </c:pt>
                <c:pt idx="4">
                  <c:v>39.5</c:v>
                </c:pt>
                <c:pt idx="6">
                  <c:v>43.5</c:v>
                </c:pt>
                <c:pt idx="7">
                  <c:v>45</c:v>
                </c:pt>
                <c:pt idx="8">
                  <c:v>40</c:v>
                </c:pt>
                <c:pt idx="10">
                  <c:v>44</c:v>
                </c:pt>
                <c:pt idx="11">
                  <c:v>48</c:v>
                </c:pt>
                <c:pt idx="12">
                  <c:v>53</c:v>
                </c:pt>
                <c:pt idx="13">
                  <c:v>51</c:v>
                </c:pt>
                <c:pt idx="14">
                  <c:v>50.5</c:v>
                </c:pt>
                <c:pt idx="15">
                  <c:v>53.5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E5C1-489D-8909-3C1CEFAD5EB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576932752"/>
        <c:axId val="576933584"/>
      </c:scatterChart>
      <c:valAx>
        <c:axId val="576932752"/>
        <c:scaling>
          <c:orientation val="minMax"/>
          <c:max val="2026"/>
          <c:min val="2009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76933584"/>
        <c:crosses val="autoZero"/>
        <c:crossBetween val="midCat"/>
        <c:majorUnit val="1"/>
      </c:valAx>
      <c:valAx>
        <c:axId val="576933584"/>
        <c:scaling>
          <c:orientation val="minMax"/>
          <c:min val="2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1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200" b="1"/>
                  <a:t>Rental Rates ($/Acre)</a:t>
                </a:r>
              </a:p>
            </c:rich>
          </c:tx>
          <c:layout>
            <c:manualLayout>
              <c:xMode val="edge"/>
              <c:yMode val="edge"/>
              <c:x val="1.0038450322636283E-2"/>
              <c:y val="0.3939756003567629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1" i="0" u="none" strike="noStrike" kern="1200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576932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16982244685432635"/>
          <c:y val="0.20505841119079185"/>
          <c:w val="0.23349326127693648"/>
          <c:h val="0.21825557519595765"/>
        </c:manualLayout>
      </c:layout>
      <c:overlay val="0"/>
      <c:spPr>
        <a:solidFill>
          <a:schemeClr val="bg1"/>
        </a:solidFill>
        <a:ln>
          <a:solidFill>
            <a:sysClr val="windowText" lastClr="000000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1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sz="1100"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none" spc="50" normalizeH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j-cs"/>
              </a:defRPr>
            </a:pPr>
            <a:r>
              <a:rPr lang="en-US" b="1">
                <a:solidFill>
                  <a:sysClr val="windowText" lastClr="000000"/>
                </a:solidFill>
              </a:rPr>
              <a:t>Maryland State Average &amp; Maryland Agriculture Districts Annual Rental Rate Estimates (2008 to 2024) 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none" spc="50" normalizeH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j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210453322964259"/>
          <c:y val="0.12357328516487943"/>
          <c:w val="0.70723545359299222"/>
          <c:h val="0.75850813478686729"/>
        </c:manualLayout>
      </c:layout>
      <c:scatterChart>
        <c:scatterStyle val="lineMarker"/>
        <c:varyColors val="0"/>
        <c:ser>
          <c:idx val="0"/>
          <c:order val="0"/>
          <c:tx>
            <c:strRef>
              <c:f>'NON-IRRIGATED'!$A$34</c:f>
              <c:strCache>
                <c:ptCount val="1"/>
                <c:pt idx="0">
                  <c:v>Lower Eastern Shore</c:v>
                </c:pt>
              </c:strCache>
            </c:strRef>
          </c:tx>
          <c:spPr>
            <a:ln w="19050" cap="rnd">
              <a:solidFill>
                <a:schemeClr val="accent2">
                  <a:alpha val="60000"/>
                </a:schemeClr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bg1"/>
              </a:solidFill>
              <a:ln w="38100">
                <a:solidFill>
                  <a:schemeClr val="accent2">
                    <a:alpha val="60000"/>
                  </a:schemeClr>
                </a:solidFill>
              </a:ln>
              <a:effectLst/>
            </c:spPr>
          </c:marker>
          <c:xVal>
            <c:numRef>
              <c:f>'NON-IRRIGATED'!$B$33:$P$33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'NON-IRRIGATED'!$B$34:$P$34</c:f>
              <c:numCache>
                <c:formatCode>_("$"* #,##0.00_);_("$"* \(#,##0.00\);_("$"* "-"??_);_(@_)</c:formatCode>
                <c:ptCount val="15"/>
                <c:pt idx="0">
                  <c:v>66.5</c:v>
                </c:pt>
                <c:pt idx="1">
                  <c:v>74</c:v>
                </c:pt>
                <c:pt idx="2">
                  <c:v>71.5</c:v>
                </c:pt>
                <c:pt idx="3">
                  <c:v>73.5</c:v>
                </c:pt>
                <c:pt idx="4">
                  <c:v>77.5</c:v>
                </c:pt>
                <c:pt idx="5">
                  <c:v>83.5</c:v>
                </c:pt>
                <c:pt idx="6">
                  <c:v>85</c:v>
                </c:pt>
                <c:pt idx="7">
                  <c:v>91.5</c:v>
                </c:pt>
                <c:pt idx="8">
                  <c:v>91.5</c:v>
                </c:pt>
                <c:pt idx="9">
                  <c:v>88.5</c:v>
                </c:pt>
                <c:pt idx="10">
                  <c:v>89</c:v>
                </c:pt>
                <c:pt idx="11">
                  <c:v>92.5</c:v>
                </c:pt>
                <c:pt idx="12">
                  <c:v>95.75</c:v>
                </c:pt>
                <c:pt idx="13">
                  <c:v>95.5</c:v>
                </c:pt>
                <c:pt idx="14">
                  <c:v>100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7327-4833-9A95-7F35CF9B46E1}"/>
            </c:ext>
          </c:extLst>
        </c:ser>
        <c:ser>
          <c:idx val="1"/>
          <c:order val="1"/>
          <c:tx>
            <c:strRef>
              <c:f>'NON-IRRIGATED'!$A$35</c:f>
              <c:strCache>
                <c:ptCount val="1"/>
                <c:pt idx="0">
                  <c:v>North Central </c:v>
                </c:pt>
              </c:strCache>
            </c:strRef>
          </c:tx>
          <c:spPr>
            <a:ln w="19050" cap="rnd">
              <a:solidFill>
                <a:schemeClr val="accent6">
                  <a:alpha val="60000"/>
                </a:schemeClr>
              </a:solidFill>
              <a:round/>
            </a:ln>
            <a:effectLst/>
          </c:spPr>
          <c:marker>
            <c:symbol val="x"/>
            <c:size val="7"/>
            <c:spPr>
              <a:solidFill>
                <a:schemeClr val="bg1"/>
              </a:solidFill>
              <a:ln w="38100">
                <a:solidFill>
                  <a:schemeClr val="accent6">
                    <a:alpha val="60000"/>
                  </a:schemeClr>
                </a:solidFill>
              </a:ln>
              <a:effectLst/>
            </c:spPr>
          </c:marker>
          <c:xVal>
            <c:numRef>
              <c:f>'NON-IRRIGATED'!$B$33:$P$33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'NON-IRRIGATED'!$B$35:$P$35</c:f>
              <c:numCache>
                <c:formatCode>_("$"* #,##0.00_);_("$"* \(#,##0.00\);_("$"* "-"??_);_(@_)</c:formatCode>
                <c:ptCount val="15"/>
                <c:pt idx="0">
                  <c:v>56</c:v>
                </c:pt>
                <c:pt idx="1">
                  <c:v>62</c:v>
                </c:pt>
                <c:pt idx="2">
                  <c:v>56.5</c:v>
                </c:pt>
                <c:pt idx="3">
                  <c:v>60</c:v>
                </c:pt>
                <c:pt idx="4">
                  <c:v>70.5</c:v>
                </c:pt>
                <c:pt idx="5">
                  <c:v>85</c:v>
                </c:pt>
                <c:pt idx="6">
                  <c:v>96</c:v>
                </c:pt>
                <c:pt idx="7">
                  <c:v>106</c:v>
                </c:pt>
                <c:pt idx="8">
                  <c:v>92</c:v>
                </c:pt>
                <c:pt idx="9">
                  <c:v>98</c:v>
                </c:pt>
                <c:pt idx="10">
                  <c:v>98</c:v>
                </c:pt>
                <c:pt idx="11">
                  <c:v>96</c:v>
                </c:pt>
                <c:pt idx="12">
                  <c:v>92</c:v>
                </c:pt>
                <c:pt idx="13">
                  <c:v>101</c:v>
                </c:pt>
                <c:pt idx="14">
                  <c:v>123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7327-4833-9A95-7F35CF9B46E1}"/>
            </c:ext>
          </c:extLst>
        </c:ser>
        <c:ser>
          <c:idx val="2"/>
          <c:order val="2"/>
          <c:tx>
            <c:strRef>
              <c:f>'NON-IRRIGATED'!$A$36</c:f>
              <c:strCache>
                <c:ptCount val="1"/>
                <c:pt idx="0">
                  <c:v>Southern</c:v>
                </c:pt>
              </c:strCache>
            </c:strRef>
          </c:tx>
          <c:spPr>
            <a:ln w="19050" cap="rnd">
              <a:solidFill>
                <a:schemeClr val="accent4">
                  <a:lumMod val="40000"/>
                  <a:lumOff val="60000"/>
                </a:schemeClr>
              </a:solidFill>
              <a:round/>
            </a:ln>
            <a:effectLst/>
          </c:spPr>
          <c:marker>
            <c:symbol val="diamond"/>
            <c:size val="7"/>
            <c:spPr>
              <a:solidFill>
                <a:schemeClr val="bg1"/>
              </a:solidFill>
              <a:ln w="38100">
                <a:solidFill>
                  <a:schemeClr val="accent4">
                    <a:lumMod val="40000"/>
                    <a:lumOff val="60000"/>
                    <a:alpha val="80000"/>
                  </a:schemeClr>
                </a:solidFill>
              </a:ln>
              <a:effectLst/>
            </c:spPr>
          </c:marker>
          <c:xVal>
            <c:numRef>
              <c:f>'NON-IRRIGATED'!$B$33:$P$33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'NON-IRRIGATED'!$B$36:$P$36</c:f>
              <c:numCache>
                <c:formatCode>_("$"* #,##0.00_);_("$"* \(#,##0.00\);_("$"* "-"??_);_(@_)</c:formatCode>
                <c:ptCount val="15"/>
                <c:pt idx="0">
                  <c:v>29</c:v>
                </c:pt>
                <c:pt idx="1">
                  <c:v>38</c:v>
                </c:pt>
                <c:pt idx="2">
                  <c:v>38</c:v>
                </c:pt>
                <c:pt idx="3">
                  <c:v>40.5</c:v>
                </c:pt>
                <c:pt idx="4">
                  <c:v>38</c:v>
                </c:pt>
                <c:pt idx="5">
                  <c:v>51.5</c:v>
                </c:pt>
                <c:pt idx="6">
                  <c:v>51</c:v>
                </c:pt>
                <c:pt idx="7">
                  <c:v>48.5</c:v>
                </c:pt>
                <c:pt idx="8">
                  <c:v>43</c:v>
                </c:pt>
                <c:pt idx="9">
                  <c:v>53</c:v>
                </c:pt>
                <c:pt idx="10">
                  <c:v>48.5</c:v>
                </c:pt>
                <c:pt idx="11">
                  <c:v>51.75</c:v>
                </c:pt>
                <c:pt idx="12">
                  <c:v>54.5</c:v>
                </c:pt>
                <c:pt idx="13">
                  <c:v>49.25</c:v>
                </c:pt>
                <c:pt idx="14">
                  <c:v>51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7327-4833-9A95-7F35CF9B46E1}"/>
            </c:ext>
          </c:extLst>
        </c:ser>
        <c:ser>
          <c:idx val="3"/>
          <c:order val="3"/>
          <c:tx>
            <c:strRef>
              <c:f>'NON-IRRIGATED'!$A$37</c:f>
              <c:strCache>
                <c:ptCount val="1"/>
                <c:pt idx="0">
                  <c:v>Upper Eastern Shore</c:v>
                </c:pt>
              </c:strCache>
            </c:strRef>
          </c:tx>
          <c:spPr>
            <a:ln w="19050" cap="rnd">
              <a:solidFill>
                <a:schemeClr val="accent3">
                  <a:alpha val="60000"/>
                </a:schemeClr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lt1"/>
              </a:solidFill>
              <a:ln w="38100">
                <a:solidFill>
                  <a:schemeClr val="accent3">
                    <a:alpha val="60000"/>
                  </a:schemeClr>
                </a:solidFill>
              </a:ln>
              <a:effectLst/>
            </c:spPr>
          </c:marker>
          <c:xVal>
            <c:numRef>
              <c:f>'NON-IRRIGATED'!$B$33:$P$33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'NON-IRRIGATED'!$B$37:$P$37</c:f>
              <c:numCache>
                <c:formatCode>_("$"* #,##0.00_);_("$"* \(#,##0.00\);_("$"* "-"??_);_(@_)</c:formatCode>
                <c:ptCount val="15"/>
                <c:pt idx="0">
                  <c:v>76</c:v>
                </c:pt>
                <c:pt idx="1">
                  <c:v>81.5</c:v>
                </c:pt>
                <c:pt idx="2">
                  <c:v>72.5</c:v>
                </c:pt>
                <c:pt idx="3">
                  <c:v>77.5</c:v>
                </c:pt>
                <c:pt idx="4">
                  <c:v>106</c:v>
                </c:pt>
                <c:pt idx="5">
                  <c:v>107</c:v>
                </c:pt>
                <c:pt idx="6">
                  <c:v>107</c:v>
                </c:pt>
                <c:pt idx="7">
                  <c:v>115</c:v>
                </c:pt>
                <c:pt idx="8">
                  <c:v>114</c:v>
                </c:pt>
                <c:pt idx="9">
                  <c:v>127</c:v>
                </c:pt>
                <c:pt idx="10">
                  <c:v>125</c:v>
                </c:pt>
                <c:pt idx="11">
                  <c:v>133.19999999999999</c:v>
                </c:pt>
                <c:pt idx="12">
                  <c:v>149.80000000000001</c:v>
                </c:pt>
                <c:pt idx="13">
                  <c:v>143</c:v>
                </c:pt>
                <c:pt idx="14">
                  <c:v>144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7327-4833-9A95-7F35CF9B46E1}"/>
            </c:ext>
          </c:extLst>
        </c:ser>
        <c:ser>
          <c:idx val="4"/>
          <c:order val="4"/>
          <c:tx>
            <c:strRef>
              <c:f>'NON-IRRIGATED'!$A$38</c:f>
              <c:strCache>
                <c:ptCount val="1"/>
                <c:pt idx="0">
                  <c:v>Western</c:v>
                </c:pt>
              </c:strCache>
            </c:strRef>
          </c:tx>
          <c:spPr>
            <a:ln w="19050" cap="rnd">
              <a:solidFill>
                <a:schemeClr val="accent1">
                  <a:alpha val="60000"/>
                </a:schemeClr>
              </a:solidFill>
              <a:round/>
            </a:ln>
            <a:effectLst/>
          </c:spPr>
          <c:marker>
            <c:symbol val="dash"/>
            <c:size val="6"/>
            <c:spPr>
              <a:solidFill>
                <a:schemeClr val="lt1"/>
              </a:solidFill>
              <a:ln w="38100">
                <a:solidFill>
                  <a:schemeClr val="accent5">
                    <a:alpha val="60000"/>
                  </a:schemeClr>
                </a:solidFill>
              </a:ln>
              <a:effectLst/>
            </c:spPr>
          </c:marker>
          <c:xVal>
            <c:numRef>
              <c:f>'NON-IRRIGATED'!$B$33:$P$33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'NON-IRRIGATED'!$B$38:$P$38</c:f>
              <c:numCache>
                <c:formatCode>_("$"* #,##0.00_);_("$"* \(#,##0.00\);_("$"* "-"??_);_(@_)</c:formatCode>
                <c:ptCount val="15"/>
                <c:pt idx="0">
                  <c:v>29.5</c:v>
                </c:pt>
                <c:pt idx="1">
                  <c:v>29.5</c:v>
                </c:pt>
                <c:pt idx="2">
                  <c:v>35</c:v>
                </c:pt>
                <c:pt idx="3">
                  <c:v>36</c:v>
                </c:pt>
                <c:pt idx="4">
                  <c:v>31</c:v>
                </c:pt>
                <c:pt idx="5">
                  <c:v>31</c:v>
                </c:pt>
                <c:pt idx="6">
                  <c:v>34</c:v>
                </c:pt>
                <c:pt idx="7">
                  <c:v>31.5</c:v>
                </c:pt>
                <c:pt idx="8">
                  <c:v>41</c:v>
                </c:pt>
                <c:pt idx="9">
                  <c:v>38.5</c:v>
                </c:pt>
                <c:pt idx="10">
                  <c:v>34</c:v>
                </c:pt>
                <c:pt idx="11">
                  <c:v>37.5</c:v>
                </c:pt>
                <c:pt idx="12">
                  <c:v>37</c:v>
                </c:pt>
                <c:pt idx="13">
                  <c:v>40.5</c:v>
                </c:pt>
                <c:pt idx="14">
                  <c:v>40.5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7327-4833-9A95-7F35CF9B46E1}"/>
            </c:ext>
          </c:extLst>
        </c:ser>
        <c:ser>
          <c:idx val="5"/>
          <c:order val="5"/>
          <c:tx>
            <c:strRef>
              <c:f>'NON-IRRIGATED'!$A$40</c:f>
              <c:strCache>
                <c:ptCount val="1"/>
                <c:pt idx="0">
                  <c:v>Maryland's State Value</c:v>
                </c:pt>
              </c:strCache>
            </c:strRef>
          </c:tx>
          <c:spPr>
            <a:ln w="38100" cap="rnd">
              <a:solidFill>
                <a:schemeClr val="tx1"/>
              </a:solidFill>
              <a:round/>
            </a:ln>
            <a:effectLst/>
          </c:spPr>
          <c:marker>
            <c:symbol val="circle"/>
            <c:size val="6"/>
            <c:spPr>
              <a:solidFill>
                <a:schemeClr val="tx1"/>
              </a:solidFill>
              <a:ln w="38100">
                <a:solidFill>
                  <a:schemeClr val="tx1">
                    <a:alpha val="60000"/>
                  </a:schemeClr>
                </a:solidFill>
              </a:ln>
              <a:effectLst/>
            </c:spPr>
          </c:marker>
          <c:xVal>
            <c:numRef>
              <c:f>'NON-IRRIGATED'!$B$33:$P$33</c:f>
              <c:numCache>
                <c:formatCode>General</c:formatCode>
                <c:ptCount val="15"/>
                <c:pt idx="0">
                  <c:v>2008</c:v>
                </c:pt>
                <c:pt idx="1">
                  <c:v>2009</c:v>
                </c:pt>
                <c:pt idx="2">
                  <c:v>2010</c:v>
                </c:pt>
                <c:pt idx="3">
                  <c:v>2011</c:v>
                </c:pt>
                <c:pt idx="4">
                  <c:v>2012</c:v>
                </c:pt>
                <c:pt idx="5">
                  <c:v>2013</c:v>
                </c:pt>
                <c:pt idx="6">
                  <c:v>2014</c:v>
                </c:pt>
                <c:pt idx="7">
                  <c:v>2016</c:v>
                </c:pt>
                <c:pt idx="8">
                  <c:v>2017</c:v>
                </c:pt>
                <c:pt idx="9">
                  <c:v>2019</c:v>
                </c:pt>
                <c:pt idx="10">
                  <c:v>2020</c:v>
                </c:pt>
                <c:pt idx="11">
                  <c:v>2021</c:v>
                </c:pt>
                <c:pt idx="12">
                  <c:v>2022</c:v>
                </c:pt>
                <c:pt idx="13">
                  <c:v>2023</c:v>
                </c:pt>
                <c:pt idx="14">
                  <c:v>2024</c:v>
                </c:pt>
              </c:numCache>
            </c:numRef>
          </c:xVal>
          <c:yVal>
            <c:numRef>
              <c:f>'NON-IRRIGATED'!$B$40:$P$40</c:f>
              <c:numCache>
                <c:formatCode>_("$"* #,##0.00_);_("$"* \(#,##0.00\);_("$"* "-"??_);_(@_)</c:formatCode>
                <c:ptCount val="15"/>
                <c:pt idx="0">
                  <c:v>65</c:v>
                </c:pt>
                <c:pt idx="1">
                  <c:v>67</c:v>
                </c:pt>
                <c:pt idx="2">
                  <c:v>63</c:v>
                </c:pt>
                <c:pt idx="3">
                  <c:v>67</c:v>
                </c:pt>
                <c:pt idx="4">
                  <c:v>82</c:v>
                </c:pt>
                <c:pt idx="5">
                  <c:v>89</c:v>
                </c:pt>
                <c:pt idx="6">
                  <c:v>92</c:v>
                </c:pt>
                <c:pt idx="7">
                  <c:v>100</c:v>
                </c:pt>
                <c:pt idx="8">
                  <c:v>94</c:v>
                </c:pt>
                <c:pt idx="9">
                  <c:v>100</c:v>
                </c:pt>
                <c:pt idx="10">
                  <c:v>98</c:v>
                </c:pt>
                <c:pt idx="11">
                  <c:v>103</c:v>
                </c:pt>
                <c:pt idx="12">
                  <c:v>111</c:v>
                </c:pt>
                <c:pt idx="13">
                  <c:v>117</c:v>
                </c:pt>
                <c:pt idx="14">
                  <c:v>124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7327-4833-9A95-7F35CF9B46E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807578752"/>
        <c:axId val="807580064"/>
      </c:scatterChart>
      <c:valAx>
        <c:axId val="807578752"/>
        <c:scaling>
          <c:orientation val="minMax"/>
          <c:max val="2024"/>
          <c:min val="2008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900" b="0" i="0" u="none" strike="noStrike" kern="1200" cap="all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>
                    <a:solidFill>
                      <a:sysClr val="windowText" lastClr="000000"/>
                    </a:solidFill>
                  </a:rPr>
                  <a:t>Year</a:t>
                </a:r>
              </a:p>
            </c:rich>
          </c:tx>
          <c:layout>
            <c:manualLayout>
              <c:xMode val="edge"/>
              <c:yMode val="edge"/>
              <c:x val="0.44685784647289462"/>
              <c:y val="0.94556710298127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900" b="0" i="0" u="none" strike="noStrike" kern="1200" cap="all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15000"/>
                <a:lumOff val="8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07580064"/>
        <c:crosses val="autoZero"/>
        <c:crossBetween val="midCat"/>
      </c:valAx>
      <c:valAx>
        <c:axId val="80758006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cap="all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r>
                  <a:rPr lang="en-US" sz="1000">
                    <a:solidFill>
                      <a:sysClr val="windowText" lastClr="000000"/>
                    </a:solidFill>
                  </a:rPr>
                  <a:t>Rental Rate Values (USD$/ACRE)</a:t>
                </a:r>
              </a:p>
            </c:rich>
          </c:tx>
          <c:layout>
            <c:manualLayout>
              <c:xMode val="edge"/>
              <c:yMode val="edge"/>
              <c:x val="1.7263968547141482E-2"/>
              <c:y val="0.3971784140875767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cap="all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+mn-cs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>
            <a:solidFill>
              <a:schemeClr val="tx1">
                <a:lumMod val="25000"/>
                <a:lumOff val="75000"/>
              </a:schemeClr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spc="2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807578752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84213905360595354"/>
          <c:y val="0.27816535857088948"/>
          <c:w val="0.14057211720130317"/>
          <c:h val="0.42826144866220078"/>
        </c:manualLayout>
      </c:layout>
      <c:overlay val="0"/>
      <c:spPr>
        <a:solidFill>
          <a:schemeClr val="bg1"/>
        </a:solidFill>
        <a:ln>
          <a:solidFill>
            <a:schemeClr val="tx1"/>
          </a:solidFill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cap="all" spc="120" normalizeH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/>
              <a:t>Irrigated Land Rental Rates by County (2021-2024)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IRRIGATED!$S$3</c:f>
              <c:strCache>
                <c:ptCount val="1"/>
                <c:pt idx="0">
                  <c:v>Dorchester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IRRIGATED!$T$2:$X$2</c15:sqref>
                  </c15:fullRef>
                </c:ext>
              </c:extLst>
              <c:f>IRRIGATED!$U$2:$X$2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IRRIGATED!$T$3:$X$3</c15:sqref>
                  </c15:fullRef>
                </c:ext>
              </c:extLst>
              <c:f>IRRIGATED!$U$3:$X$3</c:f>
              <c:numCache>
                <c:formatCode>_("$"* #,##0_);_("$"* \(#,##0\);_("$"* "-"??_);_(@_)</c:formatCode>
                <c:ptCount val="4"/>
                <c:pt idx="0">
                  <c:v>199</c:v>
                </c:pt>
                <c:pt idx="2">
                  <c:v>228</c:v>
                </c:pt>
                <c:pt idx="3">
                  <c:v>227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FD-47F1-8F20-6C51DA0D4A3C}"/>
            </c:ext>
          </c:extLst>
        </c:ser>
        <c:ser>
          <c:idx val="1"/>
          <c:order val="1"/>
          <c:tx>
            <c:strRef>
              <c:f>IRRIGATED!$S$4</c:f>
              <c:strCache>
                <c:ptCount val="1"/>
                <c:pt idx="0">
                  <c:v>Wicomico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IRRIGATED!$T$2:$X$2</c15:sqref>
                  </c15:fullRef>
                </c:ext>
              </c:extLst>
              <c:f>IRRIGATED!$U$2:$X$2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IRRIGATED!$T$4:$X$4</c15:sqref>
                  </c15:fullRef>
                </c:ext>
              </c:extLst>
              <c:f>IRRIGATED!$U$4:$X$4</c:f>
              <c:numCache>
                <c:formatCode>_("$"* #,##0_);_("$"* \(#,##0\);_("$"* "-"??_);_(@_)</c:formatCode>
                <c:ptCount val="4"/>
                <c:pt idx="0">
                  <c:v>190</c:v>
                </c:pt>
                <c:pt idx="1">
                  <c:v>210</c:v>
                </c:pt>
                <c:pt idx="2">
                  <c:v>196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FD-47F1-8F20-6C51DA0D4A3C}"/>
            </c:ext>
          </c:extLst>
        </c:ser>
        <c:ser>
          <c:idx val="2"/>
          <c:order val="2"/>
          <c:tx>
            <c:strRef>
              <c:f>IRRIGATED!$S$5</c:f>
              <c:strCache>
                <c:ptCount val="1"/>
                <c:pt idx="0">
                  <c:v>Caroline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IRRIGATED!$T$2:$X$2</c15:sqref>
                  </c15:fullRef>
                </c:ext>
              </c:extLst>
              <c:f>IRRIGATED!$U$2:$X$2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IRRIGATED!$T$5:$X$5</c15:sqref>
                  </c15:fullRef>
                </c:ext>
              </c:extLst>
              <c:f>IRRIGATED!$U$5:$X$5</c:f>
              <c:numCache>
                <c:formatCode>_("$"* #,##0_);_("$"* \(#,##0\);_("$"* "-"??_);_(@_)</c:formatCode>
                <c:ptCount val="4"/>
                <c:pt idx="0">
                  <c:v>203</c:v>
                </c:pt>
                <c:pt idx="1">
                  <c:v>239</c:v>
                </c:pt>
                <c:pt idx="2">
                  <c:v>210</c:v>
                </c:pt>
                <c:pt idx="3">
                  <c:v>229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FD-47F1-8F20-6C51DA0D4A3C}"/>
            </c:ext>
          </c:extLst>
        </c:ser>
        <c:ser>
          <c:idx val="3"/>
          <c:order val="3"/>
          <c:tx>
            <c:strRef>
              <c:f>IRRIGATED!$S$6</c:f>
              <c:strCache>
                <c:ptCount val="1"/>
                <c:pt idx="0">
                  <c:v>Kent</c:v>
                </c:pt>
              </c:strCache>
            </c:strRef>
          </c:tx>
          <c:spPr>
            <a:solidFill>
              <a:schemeClr val="accent2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IRRIGATED!$T$2:$X$2</c15:sqref>
                  </c15:fullRef>
                </c:ext>
              </c:extLst>
              <c:f>IRRIGATED!$U$2:$X$2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IRRIGATED!$T$6:$X$6</c15:sqref>
                  </c15:fullRef>
                </c:ext>
              </c:extLst>
              <c:f>IRRIGATED!$U$6:$X$6</c:f>
              <c:numCache>
                <c:formatCode>_("$"* #,##0_);_("$"* \(#,##0\);_("$"* "-"??_);_(@_)</c:formatCode>
                <c:ptCount val="4"/>
                <c:pt idx="0">
                  <c:v>164</c:v>
                </c:pt>
                <c:pt idx="1">
                  <c:v>193</c:v>
                </c:pt>
                <c:pt idx="3">
                  <c:v>224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83FD-47F1-8F20-6C51DA0D4A3C}"/>
            </c:ext>
          </c:extLst>
        </c:ser>
        <c:ser>
          <c:idx val="4"/>
          <c:order val="4"/>
          <c:tx>
            <c:strRef>
              <c:f>IRRIGATED!$S$7</c:f>
              <c:strCache>
                <c:ptCount val="1"/>
                <c:pt idx="0">
                  <c:v>Queen Annes</c:v>
                </c:pt>
              </c:strCache>
            </c:strRef>
          </c:tx>
          <c:spPr>
            <a:solidFill>
              <a:schemeClr val="accent4">
                <a:lumMod val="60000"/>
              </a:schemeClr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-5400000" spcFirstLastPara="1" vertOverflow="clip" horzOverflow="clip" vert="horz" wrap="square" lIns="38100" tIns="19050" rIns="38100" bIns="19050" anchor="ctr" anchorCtr="1">
                <a:spAutoFit/>
              </a:bodyPr>
              <a:lstStyle/>
              <a:p>
                <a:pPr>
                  <a:defRPr sz="800" b="0" i="0" u="none" strike="noStrike" kern="1200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extLst>
                <c:ext xmlns:c15="http://schemas.microsoft.com/office/drawing/2012/chart" uri="{02D57815-91ED-43cb-92C2-25804820EDAC}">
                  <c15:fullRef>
                    <c15:sqref>IRRIGATED!$T$2:$X$2</c15:sqref>
                  </c15:fullRef>
                </c:ext>
              </c:extLst>
              <c:f>IRRIGATED!$U$2:$X$2</c:f>
              <c:numCache>
                <c:formatCode>General</c:formatCode>
                <c:ptCount val="4"/>
                <c:pt idx="0">
                  <c:v>2021</c:v>
                </c:pt>
                <c:pt idx="1">
                  <c:v>2022</c:v>
                </c:pt>
                <c:pt idx="2">
                  <c:v>2023</c:v>
                </c:pt>
                <c:pt idx="3">
                  <c:v>2024</c:v>
                </c:pt>
              </c:numCache>
            </c:num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IRRIGATED!$T$7:$X$7</c15:sqref>
                  </c15:fullRef>
                </c:ext>
              </c:extLst>
              <c:f>IRRIGATED!$U$7:$X$7</c:f>
              <c:numCache>
                <c:formatCode>_("$"* #,##0_);_("$"* \(#,##0\);_("$"* "-"??_);_(@_)</c:formatCode>
                <c:ptCount val="4"/>
                <c:pt idx="0">
                  <c:v>234</c:v>
                </c:pt>
                <c:pt idx="1">
                  <c:v>208</c:v>
                </c:pt>
                <c:pt idx="2">
                  <c:v>236</c:v>
                </c:pt>
                <c:pt idx="3">
                  <c:v>250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FD-47F1-8F20-6C51DA0D4A3C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444"/>
        <c:overlap val="-90"/>
        <c:axId val="2037811248"/>
        <c:axId val="2037810416"/>
      </c:barChart>
      <c:catAx>
        <c:axId val="203781124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800" b="1" i="0" u="none" strike="noStrike" kern="1200" cap="all" spc="120" normalizeH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endParaRPr lang="en-US"/>
          </a:p>
        </c:txPr>
        <c:crossAx val="2037810416"/>
        <c:crosses val="autoZero"/>
        <c:auto val="1"/>
        <c:lblAlgn val="ctr"/>
        <c:lblOffset val="100"/>
        <c:noMultiLvlLbl val="0"/>
      </c:catAx>
      <c:valAx>
        <c:axId val="2037810416"/>
        <c:scaling>
          <c:orientation val="minMax"/>
        </c:scaling>
        <c:delete val="1"/>
        <c:axPos val="l"/>
        <c:numFmt formatCode="_(&quot;$&quot;* #,##0_);_(&quot;$&quot;* \(#,##0\);_(&quot;$&quot;* &quot;-&quot;??_);_(@_)" sourceLinked="1"/>
        <c:majorTickMark val="none"/>
        <c:minorTickMark val="none"/>
        <c:tickLblPos val="nextTo"/>
        <c:crossAx val="20378112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solidFill>
            <a:sysClr val="windowText" lastClr="000000"/>
          </a:solidFill>
          <a:latin typeface="Verdana" panose="020B0604030504040204" pitchFamily="34" charset="0"/>
          <a:ea typeface="Verdana" panose="020B060403050404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0" i="0" u="none" strike="noStrike" kern="1200" cap="all" spc="120" normalizeH="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+mn-cs"/>
              </a:defRPr>
            </a:pPr>
            <a:r>
              <a:rPr lang="en-US" b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rPr>
              <a:t>Maryland Rent, Cash, Cropland, Non-Irrigated Expense- Measured in $/Acre (2002-2023)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0" i="0" u="none" strike="noStrike" kern="1200" cap="all" spc="120" normalizeH="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+mn-cs"/>
            </a:defRPr>
          </a:pPr>
          <a:endParaRPr lang="en-US"/>
        </a:p>
      </c:txPr>
    </c:title>
    <c:autoTitleDeleted val="0"/>
    <c:plotArea>
      <c:layout>
        <c:manualLayout>
          <c:layoutTarget val="inner"/>
          <c:xMode val="edge"/>
          <c:yMode val="edge"/>
          <c:x val="0.14615870185425822"/>
          <c:y val="0.18135564853556485"/>
          <c:w val="0.80254364076609497"/>
          <c:h val="0.73164471665922137"/>
        </c:manualLayout>
      </c:layout>
      <c:scatterChart>
        <c:scatterStyle val="lineMarker"/>
        <c:varyColors val="0"/>
        <c:ser>
          <c:idx val="0"/>
          <c:order val="0"/>
          <c:tx>
            <c:strRef>
              <c:f>'c_non-irrigated'!$A$26</c:f>
              <c:strCache>
                <c:ptCount val="1"/>
                <c:pt idx="0">
                  <c:v>Maryland State Value</c:v>
                </c:pt>
              </c:strCache>
            </c:strRef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1">
                  <a:lumMod val="50000"/>
                </a:schemeClr>
              </a:solidFill>
              <a:ln w="9525">
                <a:solidFill>
                  <a:schemeClr val="accent1">
                    <a:lumMod val="50000"/>
                  </a:schemeClr>
                </a:solidFill>
                <a:round/>
              </a:ln>
              <a:effectLst/>
            </c:spPr>
          </c:marker>
          <c:trendline>
            <c:spPr>
              <a:ln w="15875" cap="rnd">
                <a:solidFill>
                  <a:schemeClr val="accent1">
                    <a:lumMod val="50000"/>
                  </a:schemeClr>
                </a:solidFill>
              </a:ln>
              <a:effectLst/>
            </c:spPr>
            <c:trendlineType val="movingAvg"/>
            <c:period val="2"/>
            <c:dispRSqr val="0"/>
            <c:dispEq val="0"/>
          </c:trendline>
          <c:xVal>
            <c:numRef>
              <c:f>'c_non-irrigated'!$C$2:$X$2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'c_non-irrigated'!$C$26:$X$26</c:f>
              <c:numCache>
                <c:formatCode>_("$"* #,##0.00_);_("$"* \(#,##0.00\);_("$"* "-"??_);_(@_)</c:formatCode>
                <c:ptCount val="22"/>
                <c:pt idx="0">
                  <c:v>55.5</c:v>
                </c:pt>
                <c:pt idx="1">
                  <c:v>55.5</c:v>
                </c:pt>
                <c:pt idx="2">
                  <c:v>59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65</c:v>
                </c:pt>
                <c:pt idx="7">
                  <c:v>67</c:v>
                </c:pt>
                <c:pt idx="8">
                  <c:v>63</c:v>
                </c:pt>
                <c:pt idx="9">
                  <c:v>67</c:v>
                </c:pt>
                <c:pt idx="10">
                  <c:v>82</c:v>
                </c:pt>
                <c:pt idx="11">
                  <c:v>89</c:v>
                </c:pt>
                <c:pt idx="12">
                  <c:v>92</c:v>
                </c:pt>
                <c:pt idx="13">
                  <c:v>95</c:v>
                </c:pt>
                <c:pt idx="14">
                  <c:v>100</c:v>
                </c:pt>
                <c:pt idx="15">
                  <c:v>94</c:v>
                </c:pt>
                <c:pt idx="16">
                  <c:v>106</c:v>
                </c:pt>
                <c:pt idx="17">
                  <c:v>100</c:v>
                </c:pt>
                <c:pt idx="18">
                  <c:v>98</c:v>
                </c:pt>
                <c:pt idx="19">
                  <c:v>103</c:v>
                </c:pt>
                <c:pt idx="20">
                  <c:v>111</c:v>
                </c:pt>
                <c:pt idx="21" formatCode="&quot;$&quot;#,##0.00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1CFB-4527-BCDA-65D3AF30AF5D}"/>
            </c:ext>
          </c:extLst>
        </c:ser>
        <c:ser>
          <c:idx val="2"/>
          <c:order val="2"/>
          <c:tx>
            <c:v>Median</c:v>
          </c:tx>
          <c:spPr>
            <a:ln w="25400" cap="rnd">
              <a:noFill/>
              <a:round/>
            </a:ln>
            <a:effectLst/>
          </c:spPr>
          <c:marker>
            <c:symbol val="circle"/>
            <c:size val="6"/>
            <c:spPr>
              <a:solidFill>
                <a:schemeClr val="accent4"/>
              </a:solidFill>
              <a:ln w="9525">
                <a:solidFill>
                  <a:schemeClr val="accent4"/>
                </a:solidFill>
                <a:round/>
              </a:ln>
              <a:effectLst/>
            </c:spPr>
          </c:marker>
          <c:trendline>
            <c:spPr>
              <a:ln w="15875" cap="rnd">
                <a:solidFill>
                  <a:schemeClr val="accent4">
                    <a:lumMod val="60000"/>
                    <a:lumOff val="40000"/>
                  </a:schemeClr>
                </a:solidFill>
              </a:ln>
              <a:effectLst/>
            </c:spPr>
            <c:trendlineType val="movingAvg"/>
            <c:period val="2"/>
            <c:dispRSqr val="0"/>
            <c:dispEq val="0"/>
          </c:trendline>
          <c:xVal>
            <c:numRef>
              <c:f>'c_non-irrigated'!$C$2:$X$2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'c_non-irrigated'!$C$29:$X$29</c:f>
              <c:numCache>
                <c:formatCode>"$"#,##0.00</c:formatCode>
                <c:ptCount val="22"/>
                <c:pt idx="0">
                  <c:v>57.68</c:v>
                </c:pt>
                <c:pt idx="1">
                  <c:v>58.56</c:v>
                </c:pt>
                <c:pt idx="2">
                  <c:v>62.86</c:v>
                </c:pt>
                <c:pt idx="3">
                  <c:v>62.57</c:v>
                </c:pt>
                <c:pt idx="4">
                  <c:v>62.03</c:v>
                </c:pt>
                <c:pt idx="5">
                  <c:v>62.39</c:v>
                </c:pt>
                <c:pt idx="6">
                  <c:v>55</c:v>
                </c:pt>
                <c:pt idx="7">
                  <c:v>64.5</c:v>
                </c:pt>
                <c:pt idx="8">
                  <c:v>66</c:v>
                </c:pt>
                <c:pt idx="9">
                  <c:v>67.5</c:v>
                </c:pt>
                <c:pt idx="10">
                  <c:v>73</c:v>
                </c:pt>
                <c:pt idx="11">
                  <c:v>80.5</c:v>
                </c:pt>
                <c:pt idx="12">
                  <c:v>84.5</c:v>
                </c:pt>
                <c:pt idx="14">
                  <c:v>88.5</c:v>
                </c:pt>
                <c:pt idx="15">
                  <c:v>88</c:v>
                </c:pt>
                <c:pt idx="17">
                  <c:v>86.25</c:v>
                </c:pt>
                <c:pt idx="18">
                  <c:v>87.5</c:v>
                </c:pt>
                <c:pt idx="19">
                  <c:v>91.5</c:v>
                </c:pt>
                <c:pt idx="20">
                  <c:v>85.5</c:v>
                </c:pt>
                <c:pt idx="21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1CFB-4527-BCDA-65D3AF30AF5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328336960"/>
        <c:axId val="328335712"/>
        <c:extLst>
          <c:ext xmlns:c15="http://schemas.microsoft.com/office/drawing/2012/chart" uri="{02D57815-91ED-43cb-92C2-25804820EDAC}">
            <c15:filteredScatterSeries>
              <c15:ser>
                <c:idx val="1"/>
                <c:order val="1"/>
                <c:tx>
                  <c:v>Min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square"/>
                  <c:size val="6"/>
                  <c:spPr>
                    <a:solidFill>
                      <a:schemeClr val="accent2"/>
                    </a:solidFill>
                    <a:ln w="9525">
                      <a:solidFill>
                        <a:schemeClr val="accent2"/>
                      </a:solidFill>
                      <a:round/>
                    </a:ln>
                    <a:effectLst/>
                  </c:spPr>
                </c:marker>
                <c:trendline>
                  <c:spPr>
                    <a:ln w="9525" cap="rnd">
                      <a:solidFill>
                        <a:schemeClr val="accent2"/>
                      </a:solidFill>
                    </a:ln>
                    <a:effectLst/>
                  </c:spPr>
                  <c:trendlineType val="movingAvg"/>
                  <c:period val="2"/>
                  <c:dispRSqr val="0"/>
                  <c:dispEq val="0"/>
                </c:trendline>
                <c:xVal>
                  <c:numRef>
                    <c:extLst>
                      <c:ext uri="{02D57815-91ED-43cb-92C2-25804820EDAC}">
                        <c15:formulaRef>
                          <c15:sqref>'NON-IRRIGATED'!$F$2:$L$2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2019</c:v>
                      </c:pt>
                      <c:pt idx="6">
                        <c:v>2020</c:v>
                      </c:pt>
                    </c:numCache>
                  </c:numRef>
                </c:xVal>
                <c:yVal>
                  <c:numRef>
                    <c:extLst>
                      <c:ext uri="{02D57815-91ED-43cb-92C2-25804820EDAC}">
                        <c15:formulaRef>
                          <c15:sqref>'NON-IRRIGATED'!$F$28:$L$28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31</c:v>
                      </c:pt>
                      <c:pt idx="1">
                        <c:v>29.5</c:v>
                      </c:pt>
                      <c:pt idx="2">
                        <c:v>23.5</c:v>
                      </c:pt>
                      <c:pt idx="3">
                        <c:v>37</c:v>
                      </c:pt>
                      <c:pt idx="4">
                        <c:v>37</c:v>
                      </c:pt>
                      <c:pt idx="5">
                        <c:v>35.5</c:v>
                      </c:pt>
                      <c:pt idx="6">
                        <c:v>28</c:v>
                      </c:pt>
                    </c:numCache>
                  </c:numRef>
                </c:yVal>
                <c:smooth val="0"/>
                <c:extLst>
                  <c:ext xmlns:c16="http://schemas.microsoft.com/office/drawing/2014/chart" uri="{C3380CC4-5D6E-409C-BE32-E72D297353CC}">
                    <c16:uniqueId val="{00000005-1CFB-4527-BCDA-65D3AF30AF5D}"/>
                  </c:ext>
                </c:extLst>
              </c15:ser>
            </c15:filteredScatterSeries>
            <c15:filteredScatterSeries>
              <c15:ser>
                <c:idx val="3"/>
                <c:order val="3"/>
                <c:tx>
                  <c:v>Max</c:v>
                </c:tx>
                <c:spPr>
                  <a:ln w="25400" cap="rnd">
                    <a:noFill/>
                    <a:round/>
                  </a:ln>
                  <a:effectLst/>
                </c:spPr>
                <c:marker>
                  <c:symbol val="x"/>
                  <c:size val="6"/>
                  <c:spPr>
                    <a:noFill/>
                    <a:ln w="9525">
                      <a:solidFill>
                        <a:schemeClr val="accent4"/>
                      </a:solidFill>
                      <a:round/>
                    </a:ln>
                    <a:effectLst/>
                  </c:spPr>
                </c:marker>
                <c:x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'NON-IRRIGATED'!$F$2:$L$2</c15:sqref>
                        </c15:formulaRef>
                      </c:ext>
                    </c:extLst>
                    <c:numCache>
                      <c:formatCode>General</c:formatCode>
                      <c:ptCount val="7"/>
                      <c:pt idx="0">
                        <c:v>2012</c:v>
                      </c:pt>
                      <c:pt idx="1">
                        <c:v>2013</c:v>
                      </c:pt>
                      <c:pt idx="2">
                        <c:v>2014</c:v>
                      </c:pt>
                      <c:pt idx="3">
                        <c:v>2016</c:v>
                      </c:pt>
                      <c:pt idx="4">
                        <c:v>2017</c:v>
                      </c:pt>
                      <c:pt idx="5">
                        <c:v>2019</c:v>
                      </c:pt>
                      <c:pt idx="6">
                        <c:v>2020</c:v>
                      </c:pt>
                    </c:numCache>
                  </c:numRef>
                </c:xVal>
                <c:y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'NON-IRRIGATED'!$F$30:$L$30</c15:sqref>
                        </c15:formulaRef>
                      </c:ext>
                    </c:extLst>
                    <c:numCache>
                      <c:formatCode>0.00</c:formatCode>
                      <c:ptCount val="7"/>
                      <c:pt idx="0">
                        <c:v>122</c:v>
                      </c:pt>
                      <c:pt idx="1">
                        <c:v>116</c:v>
                      </c:pt>
                      <c:pt idx="2">
                        <c:v>164</c:v>
                      </c:pt>
                      <c:pt idx="3">
                        <c:v>136</c:v>
                      </c:pt>
                      <c:pt idx="4">
                        <c:v>138</c:v>
                      </c:pt>
                      <c:pt idx="5">
                        <c:v>149</c:v>
                      </c:pt>
                      <c:pt idx="6">
                        <c:v>167</c:v>
                      </c:pt>
                    </c:numCache>
                  </c:numRef>
                </c:yVal>
                <c:smooth val="0"/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6-1CFB-4527-BCDA-65D3AF30AF5D}"/>
                  </c:ext>
                </c:extLst>
              </c15:ser>
            </c15:filteredScatterSeries>
          </c:ext>
        </c:extLst>
      </c:scatterChart>
      <c:valAx>
        <c:axId val="328336960"/>
        <c:scaling>
          <c:orientation val="minMax"/>
          <c:max val="2022"/>
          <c:min val="2000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en-US"/>
          </a:p>
        </c:txPr>
        <c:crossAx val="328335712"/>
        <c:crosses val="autoZero"/>
        <c:crossBetween val="midCat"/>
      </c:valAx>
      <c:valAx>
        <c:axId val="328335712"/>
        <c:scaling>
          <c:orientation val="minMax"/>
          <c:min val="4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200" b="0" i="0" u="none" strike="noStrike" kern="1200" cap="all" baseline="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Times New Roman" panose="02020603050405020304" pitchFamily="18" charset="0"/>
                  </a:defRPr>
                </a:pPr>
                <a:r>
                  <a:rPr lang="en-US" sz="1200">
                    <a:solidFill>
                      <a:sysClr val="windowText" lastClr="000000"/>
                    </a:solidFill>
                    <a:latin typeface="Verdana" panose="020B0604030504040204" pitchFamily="34" charset="0"/>
                    <a:ea typeface="Verdana" panose="020B0604030504040204" pitchFamily="34" charset="0"/>
                    <a:cs typeface="Times New Roman" panose="02020603050405020304" pitchFamily="18" charset="0"/>
                  </a:rPr>
                  <a:t>Expense ($/Acre)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200" b="0" i="0" u="none" strike="noStrike" kern="1200" cap="all" baseline="0">
                  <a:solidFill>
                    <a:sysClr val="windowText" lastClr="000000"/>
                  </a:solidFill>
                  <a:latin typeface="Verdana" panose="020B0604030504040204" pitchFamily="34" charset="0"/>
                  <a:ea typeface="Verdana" panose="020B0604030504040204" pitchFamily="34" charset="0"/>
                  <a:cs typeface="Times New Roman" panose="02020603050405020304" pitchFamily="18" charset="0"/>
                </a:defRPr>
              </a:pPr>
              <a:endParaRPr lang="en-US"/>
            </a:p>
          </c:txPr>
        </c:title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ysClr val="windowText" lastClr="000000"/>
                </a:solidFill>
                <a:latin typeface="Verdana" panose="020B0604030504040204" pitchFamily="34" charset="0"/>
                <a:ea typeface="Verdana" panose="020B0604030504040204" pitchFamily="34" charset="0"/>
                <a:cs typeface="Times New Roman" panose="02020603050405020304" pitchFamily="18" charset="0"/>
              </a:defRPr>
            </a:pPr>
            <a:endParaRPr lang="en-US"/>
          </a:p>
        </c:txPr>
        <c:crossAx val="328336960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legendEntry>
        <c:idx val="2"/>
        <c:delete val="1"/>
      </c:legendEntry>
      <c:legendEntry>
        <c:idx val="3"/>
        <c:delete val="1"/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ysClr val="windowText" lastClr="000000"/>
              </a:solidFill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cap="all" spc="120" normalizeH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'c_non-irrigated'!$A$26</c:f>
              <c:strCache>
                <c:ptCount val="1"/>
                <c:pt idx="0">
                  <c:v>Maryland State Value</c:v>
                </c:pt>
              </c:strCache>
            </c:strRef>
          </c:tx>
          <c:spPr>
            <a:ln w="22225" cap="rnd">
              <a:solidFill>
                <a:schemeClr val="accent1"/>
              </a:solidFill>
              <a:round/>
            </a:ln>
            <a:effectLst/>
          </c:spPr>
          <c:marker>
            <c:symbol val="diamond"/>
            <c:size val="6"/>
            <c:spPr>
              <a:solidFill>
                <a:schemeClr val="accent1"/>
              </a:solidFill>
              <a:ln w="9525">
                <a:solidFill>
                  <a:schemeClr val="accent1"/>
                </a:solidFill>
                <a:round/>
              </a:ln>
              <a:effectLst/>
            </c:spPr>
          </c:marker>
          <c:xVal>
            <c:numRef>
              <c:f>'c_non-irrigated'!$C$2:$X$2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'c_non-irrigated'!$C$26:$X$26</c:f>
              <c:numCache>
                <c:formatCode>_("$"* #,##0.00_);_("$"* \(#,##0.00\);_("$"* "-"??_);_(@_)</c:formatCode>
                <c:ptCount val="22"/>
                <c:pt idx="0">
                  <c:v>55.5</c:v>
                </c:pt>
                <c:pt idx="1">
                  <c:v>55.5</c:v>
                </c:pt>
                <c:pt idx="2">
                  <c:v>59</c:v>
                </c:pt>
                <c:pt idx="3">
                  <c:v>62</c:v>
                </c:pt>
                <c:pt idx="4">
                  <c:v>62</c:v>
                </c:pt>
                <c:pt idx="5">
                  <c:v>62</c:v>
                </c:pt>
                <c:pt idx="6">
                  <c:v>65</c:v>
                </c:pt>
                <c:pt idx="7">
                  <c:v>67</c:v>
                </c:pt>
                <c:pt idx="8">
                  <c:v>63</c:v>
                </c:pt>
                <c:pt idx="9">
                  <c:v>67</c:v>
                </c:pt>
                <c:pt idx="10">
                  <c:v>82</c:v>
                </c:pt>
                <c:pt idx="11">
                  <c:v>89</c:v>
                </c:pt>
                <c:pt idx="12">
                  <c:v>92</c:v>
                </c:pt>
                <c:pt idx="13">
                  <c:v>95</c:v>
                </c:pt>
                <c:pt idx="14">
                  <c:v>100</c:v>
                </c:pt>
                <c:pt idx="15">
                  <c:v>94</c:v>
                </c:pt>
                <c:pt idx="16">
                  <c:v>106</c:v>
                </c:pt>
                <c:pt idx="17">
                  <c:v>100</c:v>
                </c:pt>
                <c:pt idx="18">
                  <c:v>98</c:v>
                </c:pt>
                <c:pt idx="19">
                  <c:v>103</c:v>
                </c:pt>
                <c:pt idx="20">
                  <c:v>111</c:v>
                </c:pt>
                <c:pt idx="21" formatCode="&quot;$&quot;#,##0.00">
                  <c:v>117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9AC9-45A8-A30C-4571FC0D443B}"/>
            </c:ext>
          </c:extLst>
        </c:ser>
        <c:ser>
          <c:idx val="1"/>
          <c:order val="1"/>
          <c:tx>
            <c:strRef>
              <c:f>'c_non-irrigated'!$A$29</c:f>
              <c:strCache>
                <c:ptCount val="1"/>
                <c:pt idx="0">
                  <c:v>Median</c:v>
                </c:pt>
              </c:strCache>
            </c:strRef>
          </c:tx>
          <c:spPr>
            <a:ln w="22225" cap="rnd">
              <a:solidFill>
                <a:schemeClr val="accent2"/>
              </a:solidFill>
              <a:round/>
            </a:ln>
            <a:effectLst/>
          </c:spPr>
          <c:marker>
            <c:symbol val="square"/>
            <c:size val="6"/>
            <c:spPr>
              <a:solidFill>
                <a:schemeClr val="accent2"/>
              </a:solidFill>
              <a:ln w="9525">
                <a:solidFill>
                  <a:schemeClr val="accent2"/>
                </a:solidFill>
                <a:round/>
              </a:ln>
              <a:effectLst/>
            </c:spPr>
          </c:marker>
          <c:xVal>
            <c:numRef>
              <c:f>'c_non-irrigated'!$C$2:$X$2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'c_non-irrigated'!$C$29:$X$29</c:f>
              <c:numCache>
                <c:formatCode>"$"#,##0.00</c:formatCode>
                <c:ptCount val="22"/>
                <c:pt idx="0">
                  <c:v>57.68</c:v>
                </c:pt>
                <c:pt idx="1">
                  <c:v>58.56</c:v>
                </c:pt>
                <c:pt idx="2">
                  <c:v>62.86</c:v>
                </c:pt>
                <c:pt idx="3">
                  <c:v>62.57</c:v>
                </c:pt>
                <c:pt idx="4">
                  <c:v>62.03</c:v>
                </c:pt>
                <c:pt idx="5">
                  <c:v>62.39</c:v>
                </c:pt>
                <c:pt idx="6">
                  <c:v>55</c:v>
                </c:pt>
                <c:pt idx="7">
                  <c:v>64.5</c:v>
                </c:pt>
                <c:pt idx="8">
                  <c:v>66</c:v>
                </c:pt>
                <c:pt idx="9">
                  <c:v>67.5</c:v>
                </c:pt>
                <c:pt idx="10">
                  <c:v>73</c:v>
                </c:pt>
                <c:pt idx="11">
                  <c:v>80.5</c:v>
                </c:pt>
                <c:pt idx="12">
                  <c:v>84.5</c:v>
                </c:pt>
                <c:pt idx="14">
                  <c:v>88.5</c:v>
                </c:pt>
                <c:pt idx="15">
                  <c:v>88</c:v>
                </c:pt>
                <c:pt idx="17">
                  <c:v>86.25</c:v>
                </c:pt>
                <c:pt idx="18">
                  <c:v>87.5</c:v>
                </c:pt>
                <c:pt idx="19">
                  <c:v>91.5</c:v>
                </c:pt>
                <c:pt idx="20">
                  <c:v>85.5</c:v>
                </c:pt>
                <c:pt idx="21">
                  <c:v>97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9AC9-45A8-A30C-4571FC0D443B}"/>
            </c:ext>
          </c:extLst>
        </c:ser>
        <c:ser>
          <c:idx val="2"/>
          <c:order val="2"/>
          <c:tx>
            <c:strRef>
              <c:f>'c_non-irrigated'!$A$31</c:f>
              <c:strCache>
                <c:ptCount val="1"/>
                <c:pt idx="0">
                  <c:v>Average</c:v>
                </c:pt>
              </c:strCache>
            </c:strRef>
          </c:tx>
          <c:spPr>
            <a:ln w="22225" cap="rnd">
              <a:solidFill>
                <a:schemeClr val="accent3"/>
              </a:solidFill>
              <a:round/>
            </a:ln>
            <a:effectLst/>
          </c:spPr>
          <c:marker>
            <c:symbol val="triangle"/>
            <c:size val="6"/>
            <c:spPr>
              <a:solidFill>
                <a:schemeClr val="accent3"/>
              </a:solidFill>
              <a:ln w="9525">
                <a:solidFill>
                  <a:schemeClr val="accent3"/>
                </a:solidFill>
                <a:round/>
              </a:ln>
              <a:effectLst/>
            </c:spPr>
          </c:marker>
          <c:xVal>
            <c:numRef>
              <c:f>'c_non-irrigated'!$C$2:$X$2</c:f>
              <c:numCache>
                <c:formatCode>General</c:formatCode>
                <c:ptCount val="22"/>
                <c:pt idx="0">
                  <c:v>2002</c:v>
                </c:pt>
                <c:pt idx="1">
                  <c:v>2003</c:v>
                </c:pt>
                <c:pt idx="2">
                  <c:v>2004</c:v>
                </c:pt>
                <c:pt idx="3">
                  <c:v>2005</c:v>
                </c:pt>
                <c:pt idx="4">
                  <c:v>2006</c:v>
                </c:pt>
                <c:pt idx="5">
                  <c:v>2007</c:v>
                </c:pt>
                <c:pt idx="6">
                  <c:v>2008</c:v>
                </c:pt>
                <c:pt idx="7">
                  <c:v>2009</c:v>
                </c:pt>
                <c:pt idx="8">
                  <c:v>2010</c:v>
                </c:pt>
                <c:pt idx="9">
                  <c:v>2011</c:v>
                </c:pt>
                <c:pt idx="10">
                  <c:v>2012</c:v>
                </c:pt>
                <c:pt idx="11">
                  <c:v>2013</c:v>
                </c:pt>
                <c:pt idx="12">
                  <c:v>2014</c:v>
                </c:pt>
                <c:pt idx="13">
                  <c:v>2015</c:v>
                </c:pt>
                <c:pt idx="14">
                  <c:v>2016</c:v>
                </c:pt>
                <c:pt idx="15">
                  <c:v>2017</c:v>
                </c:pt>
                <c:pt idx="16">
                  <c:v>2018</c:v>
                </c:pt>
                <c:pt idx="17">
                  <c:v>2019</c:v>
                </c:pt>
                <c:pt idx="18">
                  <c:v>2020</c:v>
                </c:pt>
                <c:pt idx="19">
                  <c:v>2021</c:v>
                </c:pt>
                <c:pt idx="20">
                  <c:v>2022</c:v>
                </c:pt>
                <c:pt idx="21">
                  <c:v>2023</c:v>
                </c:pt>
              </c:numCache>
            </c:numRef>
          </c:xVal>
          <c:yVal>
            <c:numRef>
              <c:f>'c_non-irrigated'!$C$31:$X$31</c:f>
              <c:numCache>
                <c:formatCode>"$"#,##0.00</c:formatCode>
                <c:ptCount val="22"/>
                <c:pt idx="0">
                  <c:v>55.5008695652174</c:v>
                </c:pt>
                <c:pt idx="1">
                  <c:v>55.50478260869567</c:v>
                </c:pt>
                <c:pt idx="2">
                  <c:v>58.999130434782622</c:v>
                </c:pt>
                <c:pt idx="3">
                  <c:v>62.04304347826087</c:v>
                </c:pt>
                <c:pt idx="4">
                  <c:v>62.000434782608686</c:v>
                </c:pt>
                <c:pt idx="5">
                  <c:v>61.998695652173907</c:v>
                </c:pt>
                <c:pt idx="6">
                  <c:v>55.456521739130437</c:v>
                </c:pt>
                <c:pt idx="7">
                  <c:v>62.65</c:v>
                </c:pt>
                <c:pt idx="8">
                  <c:v>59.071428571428569</c:v>
                </c:pt>
                <c:pt idx="9">
                  <c:v>61.333333333333336</c:v>
                </c:pt>
                <c:pt idx="10">
                  <c:v>69.88095238095238</c:v>
                </c:pt>
                <c:pt idx="11">
                  <c:v>78.131578947368425</c:v>
                </c:pt>
                <c:pt idx="12">
                  <c:v>84.21052631578948</c:v>
                </c:pt>
                <c:pt idx="14">
                  <c:v>86.7</c:v>
                </c:pt>
                <c:pt idx="15">
                  <c:v>84.61904761904762</c:v>
                </c:pt>
                <c:pt idx="17">
                  <c:v>87.25</c:v>
                </c:pt>
                <c:pt idx="18">
                  <c:v>88</c:v>
                </c:pt>
                <c:pt idx="19">
                  <c:v>90.94579298245614</c:v>
                </c:pt>
                <c:pt idx="20">
                  <c:v>89.239130434782609</c:v>
                </c:pt>
                <c:pt idx="21">
                  <c:v>101.84210526315789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9AC9-45A8-A30C-4571FC0D443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2096005631"/>
        <c:axId val="1855868463"/>
      </c:scatterChart>
      <c:valAx>
        <c:axId val="2096005631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cap="all" spc="120" normalizeH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855868463"/>
        <c:crosses val="autoZero"/>
        <c:crossBetween val="midCat"/>
      </c:valAx>
      <c:valAx>
        <c:axId val="185586846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_(&quot;$&quot;* #,##0.00_);_(&quot;$&quot;* \(#,##0.00\);_(&quot;$&quot;* &quot;-&quot;??_);_(@_)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dk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96005631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t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lt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 cap="none" spc="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70000"/>
        </a:schemeClr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>
            <a:alpha val="60000"/>
          </a:schemeClr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38100">
        <a:solidFill>
          <a:schemeClr val="phClr">
            <a:alpha val="60000"/>
          </a:schemeClr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15000"/>
            <a:lumOff val="8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 baseline="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15000"/>
            <a:lumOff val="85000"/>
          </a:schemeClr>
        </a:solidFill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tx1">
        <a:lumMod val="65000"/>
        <a:lumOff val="35000"/>
      </a:schemeClr>
    </cs:fontRef>
    <cs:defRPr sz="1600" b="0" i="0" kern="1200" cap="none" spc="5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587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>
        <a:solidFill>
          <a:schemeClr val="tx1">
            <a:lumMod val="25000"/>
            <a:lumOff val="75000"/>
          </a:schemeClr>
        </a:solidFill>
      </a:ln>
    </cs:spPr>
    <cs:defRPr sz="900" kern="1200" spc="20" baseline="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0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8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  <cs:bodyPr rot="-5400000" spcFirstLastPara="1" vertOverflow="clip" horzOverflow="clip" vert="horz" wrap="square" lIns="38100" tIns="19050" rIns="38100" bIns="19050" anchor="ctr" anchorCtr="1">
      <a:spAutoFit/>
    </cs:bodyPr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4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 cap="all" spc="120" normalizeH="0" baseline="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50000"/>
        <a:lumOff val="50000"/>
      </a:schemeClr>
    </cs:fontRef>
    <cs:defRPr sz="800" b="0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phClr"/>
        </a:solidFill>
        <a:round/>
      </a:ln>
    </cs:spPr>
  </cs:dataPointMarker>
  <cs:dataPointMarkerLayout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15000"/>
            <a:lumOff val="8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solidFill>
          <a:schemeClr val="tx1">
            <a:lumMod val="5000"/>
            <a:lumOff val="95000"/>
          </a:schemeClr>
        </a:soli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spc="12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8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chart" Target="../charts/chart5.xml"/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287801</xdr:colOff>
      <xdr:row>5</xdr:row>
      <xdr:rowOff>101600</xdr:rowOff>
    </xdr:from>
    <xdr:to>
      <xdr:col>14</xdr:col>
      <xdr:colOff>186266</xdr:colOff>
      <xdr:row>33</xdr:row>
      <xdr:rowOff>101600</xdr:rowOff>
    </xdr:to>
    <xdr:graphicFrame macro="">
      <xdr:nvGraphicFramePr>
        <xdr:cNvPr id="28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14</xdr:col>
      <xdr:colOff>687916</xdr:colOff>
      <xdr:row>6</xdr:row>
      <xdr:rowOff>21167</xdr:rowOff>
    </xdr:from>
    <xdr:to>
      <xdr:col>26</xdr:col>
      <xdr:colOff>492729</xdr:colOff>
      <xdr:row>38</xdr:row>
      <xdr:rowOff>76838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E9E635C-D23E-C6D2-726D-4DA4B3F4F90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12223749" y="1164167"/>
          <a:ext cx="7837563" cy="634217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152400</xdr:colOff>
      <xdr:row>37</xdr:row>
      <xdr:rowOff>161924</xdr:rowOff>
    </xdr:from>
    <xdr:to>
      <xdr:col>23</xdr:col>
      <xdr:colOff>171450</xdr:colOff>
      <xdr:row>48</xdr:row>
      <xdr:rowOff>114299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10572750" y="7381874"/>
          <a:ext cx="4276725" cy="1952625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n-US" sz="1100"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-Colored cells (through 2020)</a:t>
          </a:r>
          <a: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represent when the "other (combined)" average is used, based on the Ag District.  Note, this will impact the summary statistics.</a:t>
          </a:r>
        </a:p>
        <a:p>
          <a: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--&gt; </a:t>
          </a:r>
          <a:r>
            <a:rPr lang="en-US" sz="1100" b="1" baseline="0"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Starting in 2021, NASS did </a:t>
          </a:r>
          <a:r>
            <a:rPr lang="en-US" sz="1100" b="1" u="sng" baseline="0"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not</a:t>
          </a:r>
          <a:r>
            <a:rPr lang="en-US" sz="1100" b="1" u="none" baseline="0"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 record Ag District values, the numbers in the lighter-colored cells represent a calculated median of the other ag districts. However, for Allegany, historical data was used in Forecast-Exponential Smoothing algorithm that can be seen in the "Historic non-irrigated" tab</a:t>
          </a:r>
          <a:endParaRPr lang="en-US" sz="1100" baseline="0"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endParaRPr lang="en-US" sz="1100" baseline="0"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  <a:p>
          <a:r>
            <a:rPr lang="en-US" sz="1100" baseline="0">
              <a:latin typeface="Verdana" panose="020B0604030504040204" pitchFamily="34" charset="0"/>
              <a:ea typeface="Verdana" panose="020B0604030504040204" pitchFamily="34" charset="0"/>
              <a:cs typeface="Times New Roman" panose="02020603050405020304" pitchFamily="18" charset="0"/>
            </a:rPr>
            <a:t>-The Maryland (all counties) Average is the NASS State Data and therefore is not necessarily equal to the sum of the cells for each year.</a:t>
          </a:r>
          <a:endParaRPr lang="en-US" sz="1100">
            <a:latin typeface="Verdana" panose="020B0604030504040204" pitchFamily="34" charset="0"/>
            <a:ea typeface="Verdana" panose="020B0604030504040204" pitchFamily="34" charset="0"/>
            <a:cs typeface="Times New Roman" panose="02020603050405020304" pitchFamily="18" charset="0"/>
          </a:endParaRPr>
        </a:p>
      </xdr:txBody>
    </xdr:sp>
    <xdr:clientData/>
  </xdr:twoCellAnchor>
  <xdr:twoCellAnchor>
    <xdr:from>
      <xdr:col>0</xdr:col>
      <xdr:colOff>614891</xdr:colOff>
      <xdr:row>42</xdr:row>
      <xdr:rowOff>98425</xdr:rowOff>
    </xdr:from>
    <xdr:to>
      <xdr:col>14</xdr:col>
      <xdr:colOff>449791</xdr:colOff>
      <xdr:row>71</xdr:row>
      <xdr:rowOff>193675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1BE28CD3-6F21-D2AD-CBC7-9B34450CFC0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1121831</xdr:colOff>
      <xdr:row>11</xdr:row>
      <xdr:rowOff>134409</xdr:rowOff>
    </xdr:from>
    <xdr:to>
      <xdr:col>24</xdr:col>
      <xdr:colOff>314323</xdr:colOff>
      <xdr:row>33</xdr:row>
      <xdr:rowOff>123825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EC980BEE-8CC0-4ABE-8813-961C349513C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22</xdr:col>
      <xdr:colOff>477761</xdr:colOff>
      <xdr:row>36</xdr:row>
      <xdr:rowOff>101298</xdr:rowOff>
    </xdr:from>
    <xdr:to>
      <xdr:col>34</xdr:col>
      <xdr:colOff>589138</xdr:colOff>
      <xdr:row>62</xdr:row>
      <xdr:rowOff>45660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F335FA48-3B54-43C4-AB02-7AC0E0B2DE2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</xdr:col>
      <xdr:colOff>499684</xdr:colOff>
      <xdr:row>37</xdr:row>
      <xdr:rowOff>83608</xdr:rowOff>
    </xdr:from>
    <xdr:to>
      <xdr:col>21</xdr:col>
      <xdr:colOff>64105</xdr:colOff>
      <xdr:row>68</xdr:row>
      <xdr:rowOff>45356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0AD9C67-812E-13F7-AD4F-E6C3E4B1A805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.bin"/><Relationship Id="rId2" Type="http://schemas.openxmlformats.org/officeDocument/2006/relationships/hyperlink" Target="https://quickstats.nass.usda.gov/results/85517852-82DD-3EB7-8D6A-DB8AF8481544" TargetMode="External"/><Relationship Id="rId1" Type="http://schemas.openxmlformats.org/officeDocument/2006/relationships/hyperlink" Target="https://quickstats.nass.usda.gov/results/B1649E4B-FCAF-3677-8038-66C9066F3CE2" TargetMode="External"/><Relationship Id="rId4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https://quickstats.nass.usda.gov/results/8F805839-1BB9-309A-B536-CC1B51E96538" TargetMode="External"/><Relationship Id="rId2" Type="http://schemas.openxmlformats.org/officeDocument/2006/relationships/hyperlink" Target="https://quickstats.nass.usda.gov/results/C2E3866F-4606-3E57-81EE-BD3DF4FDDD64" TargetMode="External"/><Relationship Id="rId1" Type="http://schemas.openxmlformats.org/officeDocument/2006/relationships/hyperlink" Target="https://quickstats.nass.usda.gov/results/9308CCD6-DAF5-3A43-A66A-06503B651DFC" TargetMode="External"/><Relationship Id="rId5" Type="http://schemas.openxmlformats.org/officeDocument/2006/relationships/drawing" Target="../drawings/drawing3.xml"/><Relationship Id="rId4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82D1F5-A938-4532-AFA6-280508582F4A}">
  <dimension ref="C2:L28"/>
  <sheetViews>
    <sheetView workbookViewId="0">
      <selection activeCell="Q3" sqref="Q3"/>
    </sheetView>
  </sheetViews>
  <sheetFormatPr defaultRowHeight="14.4" x14ac:dyDescent="0.3"/>
  <cols>
    <col min="3" max="3" width="16.5546875" customWidth="1"/>
    <col min="11" max="11" width="8.6640625" style="106"/>
  </cols>
  <sheetData>
    <row r="2" spans="3:12" x14ac:dyDescent="0.3">
      <c r="C2" t="s">
        <v>59</v>
      </c>
      <c r="D2" t="s">
        <v>57</v>
      </c>
      <c r="E2" t="s">
        <v>58</v>
      </c>
      <c r="F2" t="s">
        <v>60</v>
      </c>
      <c r="G2" t="s">
        <v>67</v>
      </c>
      <c r="H2" t="s">
        <v>65</v>
      </c>
      <c r="I2" t="s">
        <v>66</v>
      </c>
      <c r="J2" t="s">
        <v>61</v>
      </c>
      <c r="K2" s="106" t="s">
        <v>62</v>
      </c>
      <c r="L2" s="106"/>
    </row>
    <row r="3" spans="3:12" x14ac:dyDescent="0.3">
      <c r="C3" t="s">
        <v>5</v>
      </c>
      <c r="D3" s="2">
        <f>IRRIGATED!N9</f>
        <v>228</v>
      </c>
      <c r="E3" s="2">
        <f>'NON-IRRIGATED'!N3</f>
        <v>79</v>
      </c>
      <c r="F3" s="2">
        <f>'NON-IRRIGATED'!M3</f>
        <v>91</v>
      </c>
      <c r="G3" s="2">
        <f t="shared" ref="G3:G26" si="0">AVERAGEA(D3:F3)</f>
        <v>132.66666666666666</v>
      </c>
      <c r="H3" s="2">
        <f>AVERAGE('NON-IRRIGATED'!J3:L3)</f>
        <v>95.833333333333329</v>
      </c>
      <c r="I3" s="106">
        <f>(G3-H3)/H3</f>
        <v>0.3843478260869565</v>
      </c>
      <c r="J3" s="2">
        <f t="shared" ref="J3:J23" si="1">D3-E3</f>
        <v>149</v>
      </c>
      <c r="K3" s="106">
        <f>J3/E3</f>
        <v>1.8860759493670887</v>
      </c>
    </row>
    <row r="4" spans="3:12" x14ac:dyDescent="0.3">
      <c r="C4" t="s">
        <v>7</v>
      </c>
      <c r="D4" s="2"/>
      <c r="E4" s="2">
        <f>'NON-IRRIGATED'!N4</f>
        <v>102</v>
      </c>
      <c r="F4" s="2">
        <f>'NON-IRRIGATED'!M4</f>
        <v>92</v>
      </c>
      <c r="G4" s="2">
        <f t="shared" si="0"/>
        <v>97</v>
      </c>
      <c r="H4" s="2">
        <f>AVERAGE('NON-IRRIGATED'!J4:L4)</f>
        <v>79.666666666666671</v>
      </c>
      <c r="I4" s="106">
        <f t="shared" ref="I4:I26" si="2">(G4-H4)/H4</f>
        <v>0.21757322175732211</v>
      </c>
      <c r="J4" s="2">
        <f t="shared" si="1"/>
        <v>-102</v>
      </c>
      <c r="K4" s="106">
        <f t="shared" ref="K4:K26" si="3">J4/E4</f>
        <v>-1</v>
      </c>
    </row>
    <row r="5" spans="3:12" x14ac:dyDescent="0.3">
      <c r="C5" t="s">
        <v>8</v>
      </c>
      <c r="D5" s="2">
        <f>'NON-IRRIGATED'!O5</f>
        <v>94.5</v>
      </c>
      <c r="E5" s="2">
        <f>'NON-IRRIGATED'!N5</f>
        <v>90</v>
      </c>
      <c r="F5" s="2">
        <f>'NON-IRRIGATED'!M5</f>
        <v>84</v>
      </c>
      <c r="G5" s="2">
        <f t="shared" si="0"/>
        <v>89.5</v>
      </c>
      <c r="H5" s="2">
        <f>AVERAGE('NON-IRRIGATED'!J5:L5)</f>
        <v>87.666666666666671</v>
      </c>
      <c r="I5" s="106">
        <f t="shared" si="2"/>
        <v>2.0912547528517057E-2</v>
      </c>
      <c r="J5" s="2">
        <f t="shared" si="1"/>
        <v>4.5</v>
      </c>
      <c r="K5" s="106">
        <f t="shared" si="3"/>
        <v>0.05</v>
      </c>
    </row>
    <row r="6" spans="3:12" x14ac:dyDescent="0.3">
      <c r="C6" t="s">
        <v>9</v>
      </c>
      <c r="D6" s="2">
        <f>'NON-IRRIGATED'!O6</f>
        <v>96.5</v>
      </c>
      <c r="E6" s="2">
        <f>'NON-IRRIGATED'!N6</f>
        <v>112</v>
      </c>
      <c r="F6" s="2">
        <f>'NON-IRRIGATED'!M6</f>
        <v>103</v>
      </c>
      <c r="G6" s="2">
        <f t="shared" si="0"/>
        <v>103.83333333333333</v>
      </c>
      <c r="H6" s="2">
        <f>AVERAGE('NON-IRRIGATED'!J6:L6)</f>
        <v>91.666666666666671</v>
      </c>
      <c r="I6" s="106">
        <f t="shared" si="2"/>
        <v>0.13272727272727261</v>
      </c>
      <c r="J6" s="2">
        <f t="shared" si="1"/>
        <v>-15.5</v>
      </c>
      <c r="K6" s="106">
        <f t="shared" si="3"/>
        <v>-0.13839285714285715</v>
      </c>
    </row>
    <row r="7" spans="3:12" x14ac:dyDescent="0.3">
      <c r="C7" t="s">
        <v>10</v>
      </c>
      <c r="D7" s="2">
        <f>'NON-IRRIGATED'!O7</f>
        <v>97</v>
      </c>
      <c r="E7" s="2">
        <f>'NON-IRRIGATED'!N7</f>
        <v>98.5</v>
      </c>
      <c r="F7" s="2">
        <f>'NON-IRRIGATED'!M7</f>
        <v>96.5</v>
      </c>
      <c r="G7" s="2">
        <f t="shared" si="0"/>
        <v>97.333333333333329</v>
      </c>
      <c r="H7" s="2">
        <f>AVERAGE('NON-IRRIGATED'!J7:L7)</f>
        <v>88.333333333333329</v>
      </c>
      <c r="I7" s="106">
        <f t="shared" si="2"/>
        <v>0.10188679245283019</v>
      </c>
      <c r="J7" s="2">
        <f t="shared" si="1"/>
        <v>-1.5</v>
      </c>
      <c r="K7" s="106">
        <f t="shared" si="3"/>
        <v>-1.5228426395939087E-2</v>
      </c>
    </row>
    <row r="8" spans="3:12" x14ac:dyDescent="0.3">
      <c r="C8" t="s">
        <v>12</v>
      </c>
      <c r="D8" s="2">
        <f>'NON-IRRIGATED'!O8</f>
        <v>92</v>
      </c>
      <c r="E8" s="2">
        <f>'NON-IRRIGATED'!N8</f>
        <v>92</v>
      </c>
      <c r="F8" s="2">
        <f>'NON-IRRIGATED'!M8</f>
        <v>96</v>
      </c>
      <c r="G8" s="2">
        <f t="shared" si="0"/>
        <v>93.333333333333329</v>
      </c>
      <c r="H8" s="2">
        <f>AVERAGE('NON-IRRIGATED'!J8:L8)</f>
        <v>103.33333333333333</v>
      </c>
      <c r="I8" s="106">
        <f t="shared" si="2"/>
        <v>-9.6774193548387108E-2</v>
      </c>
      <c r="J8" s="2">
        <f t="shared" si="1"/>
        <v>0</v>
      </c>
      <c r="K8" s="106">
        <f t="shared" si="3"/>
        <v>0</v>
      </c>
    </row>
    <row r="9" spans="3:12" x14ac:dyDescent="0.3">
      <c r="C9" t="s">
        <v>13</v>
      </c>
      <c r="D9" s="2">
        <f>'NON-IRRIGATED'!O9</f>
        <v>101</v>
      </c>
      <c r="E9" s="2">
        <f>'NON-IRRIGATED'!N9</f>
        <v>83.5</v>
      </c>
      <c r="F9" s="2">
        <f>'NON-IRRIGATED'!M9</f>
        <v>90.5</v>
      </c>
      <c r="G9" s="2">
        <f t="shared" si="0"/>
        <v>91.666666666666671</v>
      </c>
      <c r="H9" s="2">
        <f>AVERAGE('NON-IRRIGATED'!J9:L9)</f>
        <v>77.5</v>
      </c>
      <c r="I9" s="106">
        <f t="shared" si="2"/>
        <v>0.18279569892473124</v>
      </c>
      <c r="J9" s="2">
        <f t="shared" si="1"/>
        <v>17.5</v>
      </c>
      <c r="K9" s="106">
        <f t="shared" si="3"/>
        <v>0.20958083832335328</v>
      </c>
    </row>
    <row r="10" spans="3:12" x14ac:dyDescent="0.3">
      <c r="C10" t="s">
        <v>14</v>
      </c>
      <c r="D10" s="2">
        <f>'NON-IRRIGATED'!O10</f>
        <v>168</v>
      </c>
      <c r="E10" s="2">
        <f>'NON-IRRIGATED'!N10</f>
        <v>166</v>
      </c>
      <c r="F10" s="2">
        <f>'NON-IRRIGATED'!M10</f>
        <v>156</v>
      </c>
      <c r="G10" s="2">
        <f t="shared" si="0"/>
        <v>163.33333333333334</v>
      </c>
      <c r="H10" s="2">
        <f>AVERAGE('NON-IRRIGATED'!J10:L10)</f>
        <v>151.33333333333334</v>
      </c>
      <c r="I10" s="106">
        <f t="shared" si="2"/>
        <v>7.9295154185022018E-2</v>
      </c>
      <c r="J10" s="2">
        <f t="shared" si="1"/>
        <v>2</v>
      </c>
      <c r="K10" s="106">
        <f t="shared" si="3"/>
        <v>1.2048192771084338E-2</v>
      </c>
    </row>
    <row r="11" spans="3:12" x14ac:dyDescent="0.3">
      <c r="C11" t="s">
        <v>15</v>
      </c>
      <c r="D11" s="2">
        <f>'NON-IRRIGATED'!O11</f>
        <v>0</v>
      </c>
      <c r="E11" s="2">
        <f>'NON-IRRIGATED'!N11</f>
        <v>0</v>
      </c>
      <c r="F11" s="2">
        <f>'NON-IRRIGATED'!M11</f>
        <v>0</v>
      </c>
      <c r="G11" s="2">
        <f t="shared" si="0"/>
        <v>0</v>
      </c>
      <c r="H11" s="2">
        <f>AVERAGE('NON-IRRIGATED'!J11:L11)</f>
        <v>81.666666666666671</v>
      </c>
      <c r="I11" s="106">
        <f t="shared" si="2"/>
        <v>-1</v>
      </c>
      <c r="J11" s="2">
        <f t="shared" si="1"/>
        <v>0</v>
      </c>
      <c r="K11" s="106" t="e">
        <f t="shared" si="3"/>
        <v>#DIV/0!</v>
      </c>
    </row>
    <row r="12" spans="3:12" x14ac:dyDescent="0.3">
      <c r="C12" t="s">
        <v>16</v>
      </c>
      <c r="D12" s="2">
        <f>'NON-IRRIGATED'!O12</f>
        <v>105</v>
      </c>
      <c r="E12" s="2">
        <f>'NON-IRRIGATED'!N12</f>
        <v>84</v>
      </c>
      <c r="F12" s="2">
        <f>'NON-IRRIGATED'!M12</f>
        <v>66.5</v>
      </c>
      <c r="G12" s="2">
        <f t="shared" si="0"/>
        <v>85.166666666666671</v>
      </c>
      <c r="H12" s="2">
        <f>AVERAGE('NON-IRRIGATED'!J12:L12)</f>
        <v>74</v>
      </c>
      <c r="I12" s="106">
        <f t="shared" si="2"/>
        <v>0.15090090090090097</v>
      </c>
      <c r="J12" s="2">
        <f t="shared" si="1"/>
        <v>21</v>
      </c>
      <c r="K12" s="106">
        <f t="shared" si="3"/>
        <v>0.25</v>
      </c>
    </row>
    <row r="13" spans="3:12" x14ac:dyDescent="0.3">
      <c r="C13" t="s">
        <v>17</v>
      </c>
      <c r="D13" s="2">
        <f>'NON-IRRIGATED'!O13</f>
        <v>90.5</v>
      </c>
      <c r="E13" s="2">
        <f>'NON-IRRIGATED'!N13</f>
        <v>85.5</v>
      </c>
      <c r="F13" s="2">
        <f>'NON-IRRIGATED'!M13</f>
        <v>96</v>
      </c>
      <c r="G13" s="2">
        <f t="shared" si="0"/>
        <v>90.666666666666671</v>
      </c>
      <c r="H13" s="2">
        <f>AVERAGE('NON-IRRIGATED'!J13:L13)</f>
        <v>81</v>
      </c>
      <c r="I13" s="106">
        <f t="shared" si="2"/>
        <v>0.11934156378600828</v>
      </c>
      <c r="J13" s="2">
        <f t="shared" si="1"/>
        <v>5</v>
      </c>
      <c r="K13" s="106">
        <f t="shared" si="3"/>
        <v>5.8479532163742687E-2</v>
      </c>
    </row>
    <row r="14" spans="3:12" x14ac:dyDescent="0.3">
      <c r="C14" t="s">
        <v>18</v>
      </c>
      <c r="D14" s="2">
        <f>'NON-IRRIGATED'!O14</f>
        <v>85</v>
      </c>
      <c r="E14" s="2">
        <f>'NON-IRRIGATED'!N14</f>
        <v>69.5</v>
      </c>
      <c r="F14" s="2">
        <f>'NON-IRRIGATED'!M14</f>
        <v>65</v>
      </c>
      <c r="G14" s="2">
        <f t="shared" si="0"/>
        <v>73.166666666666671</v>
      </c>
      <c r="H14" s="2">
        <f>AVERAGE('NON-IRRIGATED'!J14:L14)</f>
        <v>51.833333333333336</v>
      </c>
      <c r="I14" s="106">
        <f t="shared" si="2"/>
        <v>0.41157556270096468</v>
      </c>
      <c r="J14" s="2">
        <f t="shared" si="1"/>
        <v>15.5</v>
      </c>
      <c r="K14" s="106">
        <f t="shared" si="3"/>
        <v>0.22302158273381295</v>
      </c>
    </row>
    <row r="15" spans="3:12" x14ac:dyDescent="0.3">
      <c r="C15" t="s">
        <v>20</v>
      </c>
      <c r="D15" s="2">
        <f>'NON-IRRIGATED'!O15</f>
        <v>37.5</v>
      </c>
      <c r="E15" s="2">
        <f>'NON-IRRIGATED'!N15</f>
        <v>41</v>
      </c>
      <c r="F15" s="2">
        <f>'NON-IRRIGATED'!M15</f>
        <v>45</v>
      </c>
      <c r="G15" s="2">
        <f t="shared" si="0"/>
        <v>41.166666666666664</v>
      </c>
      <c r="H15" s="2">
        <f>AVERAGE('NON-IRRIGATED'!J15:L15)</f>
        <v>51.166666666666664</v>
      </c>
      <c r="I15" s="106">
        <f t="shared" si="2"/>
        <v>-0.19543973941368079</v>
      </c>
      <c r="J15" s="2">
        <f t="shared" si="1"/>
        <v>-3.5</v>
      </c>
      <c r="K15" s="106">
        <f t="shared" si="3"/>
        <v>-8.5365853658536592E-2</v>
      </c>
    </row>
    <row r="16" spans="3:12" x14ac:dyDescent="0.3">
      <c r="C16" t="s">
        <v>22</v>
      </c>
      <c r="D16" s="2">
        <f>'NON-IRRIGATED'!O16</f>
        <v>53</v>
      </c>
      <c r="E16" s="2">
        <f>'NON-IRRIGATED'!N16</f>
        <v>49.5</v>
      </c>
      <c r="F16" s="2">
        <f>'NON-IRRIGATED'!M16</f>
        <v>42.5</v>
      </c>
      <c r="G16" s="2">
        <f t="shared" si="0"/>
        <v>48.333333333333336</v>
      </c>
      <c r="H16" s="2">
        <f>AVERAGE('NON-IRRIGATED'!J16:L16)</f>
        <v>39.166666666666664</v>
      </c>
      <c r="I16" s="106">
        <f t="shared" si="2"/>
        <v>0.23404255319148951</v>
      </c>
      <c r="J16" s="2">
        <f t="shared" si="1"/>
        <v>3.5</v>
      </c>
      <c r="K16" s="106">
        <f t="shared" si="3"/>
        <v>7.0707070707070704E-2</v>
      </c>
    </row>
    <row r="17" spans="3:11" x14ac:dyDescent="0.3">
      <c r="C17" t="s">
        <v>23</v>
      </c>
      <c r="D17" s="2">
        <f>'NON-IRRIGATED'!O17</f>
        <v>49.25</v>
      </c>
      <c r="E17" s="2">
        <f>'NON-IRRIGATED'!N17</f>
        <v>54.5</v>
      </c>
      <c r="F17" s="2">
        <f>'NON-IRRIGATED'!M17</f>
        <v>51.75</v>
      </c>
      <c r="G17" s="2">
        <f t="shared" si="0"/>
        <v>51.833333333333336</v>
      </c>
      <c r="H17" s="2">
        <f>AVERAGE('NON-IRRIGATED'!J17:L17)</f>
        <v>41.833333333333336</v>
      </c>
      <c r="I17" s="106">
        <f t="shared" si="2"/>
        <v>0.2390438247011952</v>
      </c>
      <c r="J17" s="2">
        <f t="shared" si="1"/>
        <v>-5.25</v>
      </c>
      <c r="K17" s="106">
        <f t="shared" si="3"/>
        <v>-9.6330275229357804E-2</v>
      </c>
    </row>
    <row r="18" spans="3:11" x14ac:dyDescent="0.3">
      <c r="C18" t="s">
        <v>24</v>
      </c>
      <c r="D18" s="2">
        <f>'NON-IRRIGATED'!O18</f>
        <v>45.5</v>
      </c>
      <c r="E18" s="2">
        <f>'NON-IRRIGATED'!N18</f>
        <v>59.5</v>
      </c>
      <c r="F18" s="2">
        <f>'NON-IRRIGATED'!M18</f>
        <v>58.5</v>
      </c>
      <c r="G18" s="2">
        <f t="shared" si="0"/>
        <v>54.5</v>
      </c>
      <c r="H18" s="2">
        <f>AVERAGE('NON-IRRIGATED'!J18:L18)</f>
        <v>49.333333333333336</v>
      </c>
      <c r="I18" s="106">
        <f t="shared" si="2"/>
        <v>0.10472972972972967</v>
      </c>
      <c r="J18" s="2">
        <f t="shared" si="1"/>
        <v>-14</v>
      </c>
      <c r="K18" s="106">
        <f t="shared" si="3"/>
        <v>-0.23529411764705882</v>
      </c>
    </row>
    <row r="19" spans="3:11" x14ac:dyDescent="0.3">
      <c r="C19" t="s">
        <v>25</v>
      </c>
      <c r="D19" s="2">
        <f>'NON-IRRIGATED'!O19</f>
        <v>117</v>
      </c>
      <c r="E19" s="2">
        <f>'NON-IRRIGATED'!N19</f>
        <v>126</v>
      </c>
      <c r="F19" s="2">
        <f>'NON-IRRIGATED'!M19</f>
        <v>112</v>
      </c>
      <c r="G19" s="2">
        <f t="shared" si="0"/>
        <v>118.33333333333333</v>
      </c>
      <c r="H19" s="2">
        <f>AVERAGE('NON-IRRIGATED'!J19:L19)</f>
        <v>102.33333333333333</v>
      </c>
      <c r="I19" s="106">
        <f t="shared" si="2"/>
        <v>0.15635179153094464</v>
      </c>
      <c r="J19" s="2">
        <f t="shared" si="1"/>
        <v>-9</v>
      </c>
      <c r="K19" s="106">
        <f t="shared" si="3"/>
        <v>-7.1428571428571425E-2</v>
      </c>
    </row>
    <row r="20" spans="3:11" x14ac:dyDescent="0.3">
      <c r="C20" t="s">
        <v>27</v>
      </c>
      <c r="D20" s="2">
        <f>'NON-IRRIGATED'!O20</f>
        <v>155</v>
      </c>
      <c r="E20" s="2">
        <f>'NON-IRRIGATED'!N20</f>
        <v>157</v>
      </c>
      <c r="F20" s="2">
        <f>'NON-IRRIGATED'!M20</f>
        <v>138</v>
      </c>
      <c r="G20" s="2">
        <f t="shared" si="0"/>
        <v>150</v>
      </c>
      <c r="H20" s="2">
        <f>AVERAGE('NON-IRRIGATED'!J20:L20)</f>
        <v>107.33333333333333</v>
      </c>
      <c r="I20" s="106">
        <f t="shared" si="2"/>
        <v>0.39751552795031064</v>
      </c>
      <c r="J20" s="2">
        <f t="shared" si="1"/>
        <v>-2</v>
      </c>
      <c r="K20" s="106">
        <f t="shared" si="3"/>
        <v>-1.2738853503184714E-2</v>
      </c>
    </row>
    <row r="21" spans="3:11" x14ac:dyDescent="0.3">
      <c r="C21" t="s">
        <v>28</v>
      </c>
      <c r="D21" s="2">
        <f>'NON-IRRIGATED'!O21</f>
        <v>179</v>
      </c>
      <c r="E21" s="2">
        <f>'NON-IRRIGATED'!N21</f>
        <v>185</v>
      </c>
      <c r="F21" s="2">
        <f>'NON-IRRIGATED'!M21</f>
        <v>159</v>
      </c>
      <c r="G21" s="2">
        <f t="shared" si="0"/>
        <v>174.33333333333334</v>
      </c>
      <c r="H21" s="2">
        <f>AVERAGE('NON-IRRIGATED'!J21:L21)</f>
        <v>141</v>
      </c>
      <c r="I21" s="106">
        <f t="shared" si="2"/>
        <v>0.23640661938534285</v>
      </c>
      <c r="J21" s="2">
        <f t="shared" si="1"/>
        <v>-6</v>
      </c>
      <c r="K21" s="106">
        <f t="shared" si="3"/>
        <v>-3.2432432432432434E-2</v>
      </c>
    </row>
    <row r="22" spans="3:11" x14ac:dyDescent="0.3">
      <c r="C22" t="s">
        <v>29</v>
      </c>
      <c r="D22" s="2">
        <f>'NON-IRRIGATED'!O22</f>
        <v>143</v>
      </c>
      <c r="E22" s="2">
        <f>'NON-IRRIGATED'!N22</f>
        <v>168</v>
      </c>
      <c r="F22" s="2">
        <f>'NON-IRRIGATED'!M22</f>
        <v>144</v>
      </c>
      <c r="G22" s="2">
        <f t="shared" si="0"/>
        <v>151.66666666666666</v>
      </c>
      <c r="H22" s="2">
        <f>AVERAGE('NON-IRRIGATED'!J22:L22)</f>
        <v>136.33333333333334</v>
      </c>
      <c r="I22" s="106">
        <f t="shared" si="2"/>
        <v>0.11246943765281159</v>
      </c>
      <c r="J22" s="2">
        <f t="shared" si="1"/>
        <v>-25</v>
      </c>
      <c r="K22" s="106">
        <f t="shared" si="3"/>
        <v>-0.14880952380952381</v>
      </c>
    </row>
    <row r="23" spans="3:11" x14ac:dyDescent="0.3">
      <c r="C23" t="s">
        <v>30</v>
      </c>
      <c r="D23" s="2">
        <f>'NON-IRRIGATED'!O23</f>
        <v>136</v>
      </c>
      <c r="E23" s="2">
        <f>'NON-IRRIGATED'!N23</f>
        <v>113</v>
      </c>
      <c r="F23" s="2">
        <f>'NON-IRRIGATED'!M23</f>
        <v>113</v>
      </c>
      <c r="G23" s="2">
        <f t="shared" si="0"/>
        <v>120.66666666666667</v>
      </c>
      <c r="H23" s="2">
        <f>AVERAGE('NON-IRRIGATED'!J23:L23)</f>
        <v>104.66666666666667</v>
      </c>
      <c r="I23" s="106">
        <f t="shared" si="2"/>
        <v>0.15286624203821655</v>
      </c>
      <c r="J23" s="2">
        <f t="shared" si="1"/>
        <v>23</v>
      </c>
      <c r="K23" s="106">
        <f t="shared" si="3"/>
        <v>0.20353982300884957</v>
      </c>
    </row>
    <row r="24" spans="3:11" x14ac:dyDescent="0.3">
      <c r="C24" t="s">
        <v>31</v>
      </c>
      <c r="D24" s="2"/>
      <c r="E24" s="2">
        <f>'NON-IRRIGATED'!N24</f>
        <v>0</v>
      </c>
      <c r="F24" s="2">
        <f>'NON-IRRIGATED'!M24</f>
        <v>0</v>
      </c>
      <c r="G24" s="2">
        <f t="shared" si="0"/>
        <v>0</v>
      </c>
      <c r="H24" s="2">
        <f>AVERAGE('NON-IRRIGATED'!J24:L24)</f>
        <v>47.166666666666664</v>
      </c>
      <c r="I24" s="106">
        <f t="shared" si="2"/>
        <v>-1</v>
      </c>
      <c r="J24" s="2"/>
      <c r="K24" s="106" t="e">
        <f t="shared" si="3"/>
        <v>#DIV/0!</v>
      </c>
    </row>
    <row r="25" spans="3:11" x14ac:dyDescent="0.3">
      <c r="C25" t="s">
        <v>33</v>
      </c>
      <c r="D25" s="2">
        <f>'NON-IRRIGATED'!O25</f>
        <v>40.5</v>
      </c>
      <c r="E25" s="2">
        <f>'NON-IRRIGATED'!N25</f>
        <v>37</v>
      </c>
      <c r="F25" s="2">
        <f>'NON-IRRIGATED'!M25</f>
        <v>37.5</v>
      </c>
      <c r="G25" s="2">
        <f t="shared" si="0"/>
        <v>38.333333333333336</v>
      </c>
      <c r="H25" s="2">
        <f>AVERAGE('NON-IRRIGATED'!J25:L25)</f>
        <v>35.833333333333336</v>
      </c>
      <c r="I25" s="106">
        <f t="shared" si="2"/>
        <v>6.9767441860465115E-2</v>
      </c>
      <c r="J25" s="2">
        <f>D25-E25</f>
        <v>3.5</v>
      </c>
      <c r="K25" s="106">
        <f t="shared" si="3"/>
        <v>9.45945945945946E-2</v>
      </c>
    </row>
    <row r="26" spans="3:11" x14ac:dyDescent="0.3">
      <c r="C26" t="s">
        <v>63</v>
      </c>
      <c r="D26" s="2">
        <f>'NON-IRRIGATED'!C26</f>
        <v>67</v>
      </c>
      <c r="E26" s="2">
        <f>'NON-IRRIGATED'!D26</f>
        <v>63</v>
      </c>
      <c r="F26" s="2">
        <f>'NON-IRRIGATED'!E26</f>
        <v>67</v>
      </c>
      <c r="G26" s="2">
        <f t="shared" si="0"/>
        <v>65.666666666666671</v>
      </c>
      <c r="H26" s="2">
        <f>AVERAGE('NON-IRRIGATED'!J26:L26)</f>
        <v>97.333333333333329</v>
      </c>
      <c r="I26" s="106">
        <f t="shared" si="2"/>
        <v>-0.32534246575342457</v>
      </c>
      <c r="J26" s="2">
        <f>D26-E26</f>
        <v>4</v>
      </c>
      <c r="K26" s="106">
        <f t="shared" si="3"/>
        <v>6.3492063492063489E-2</v>
      </c>
    </row>
    <row r="28" spans="3:11" x14ac:dyDescent="0.3">
      <c r="D28" t="s">
        <v>64</v>
      </c>
      <c r="H28" t="s">
        <v>68</v>
      </c>
    </row>
  </sheetData>
  <conditionalFormatting sqref="D3:D25">
    <cfRule type="colorScale" priority="1">
      <colorScale>
        <cfvo type="min"/>
        <cfvo type="num" val="67"/>
        <cfvo type="max"/>
        <color rgb="FF00B050"/>
        <color rgb="FFFFEB84"/>
        <color theme="5" tint="-0.249977111117893"/>
      </colorScale>
    </cfRule>
  </conditionalFormatting>
  <conditionalFormatting sqref="E3:E25">
    <cfRule type="colorScale" priority="2">
      <colorScale>
        <cfvo type="min"/>
        <cfvo type="num" val="$E$26"/>
        <cfvo type="max"/>
        <color rgb="FF00B050"/>
        <color rgb="FFFFEB84"/>
        <color theme="5" tint="-0.249977111117893"/>
      </colorScale>
    </cfRule>
  </conditionalFormatting>
  <conditionalFormatting sqref="F3:F25">
    <cfRule type="colorScale" priority="3">
      <colorScale>
        <cfvo type="min"/>
        <cfvo type="num" val="$F$26"/>
        <cfvo type="max"/>
        <color rgb="FF00B050"/>
        <color rgb="FFFFEB84"/>
        <color theme="5" tint="-0.249977111117893"/>
      </colorScale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BD047A-3413-40C5-99DC-402ED15C746D}">
  <dimension ref="A1:C2"/>
  <sheetViews>
    <sheetView workbookViewId="0">
      <selection activeCell="C2" sqref="C2"/>
    </sheetView>
  </sheetViews>
  <sheetFormatPr defaultRowHeight="14.4" x14ac:dyDescent="0.3"/>
  <sheetData>
    <row r="1" spans="1:3" x14ac:dyDescent="0.3">
      <c r="A1" t="s">
        <v>46</v>
      </c>
    </row>
    <row r="2" spans="1:3" x14ac:dyDescent="0.3">
      <c r="A2" t="s">
        <v>47</v>
      </c>
      <c r="B2" t="s">
        <v>48</v>
      </c>
      <c r="C2" t="s">
        <v>49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996"/>
  <sheetViews>
    <sheetView showGridLines="0" tabSelected="1" zoomScale="90" zoomScaleNormal="90" workbookViewId="0">
      <selection activeCell="L40" sqref="L40"/>
    </sheetView>
  </sheetViews>
  <sheetFormatPr defaultColWidth="14.44140625" defaultRowHeight="15" customHeight="1" x14ac:dyDescent="0.25"/>
  <cols>
    <col min="1" max="1" width="19.88671875" style="19" customWidth="1"/>
    <col min="2" max="2" width="14.109375" style="19" customWidth="1"/>
    <col min="3" max="6" width="11.5546875" style="19" bestFit="1" customWidth="1"/>
    <col min="7" max="7" width="11.5546875" style="19" customWidth="1"/>
    <col min="8" max="10" width="11.5546875" style="19" bestFit="1" customWidth="1"/>
    <col min="11" max="11" width="11.5546875" style="19" customWidth="1"/>
    <col min="12" max="15" width="11.5546875" style="19" bestFit="1" customWidth="1"/>
    <col min="16" max="17" width="12.33203125" style="19" customWidth="1"/>
    <col min="18" max="19" width="8.5546875" style="19" customWidth="1"/>
    <col min="20" max="20" width="10" style="19" customWidth="1"/>
    <col min="21" max="25" width="8.5546875" style="19" customWidth="1"/>
    <col min="26" max="16384" width="14.44140625" style="19"/>
  </cols>
  <sheetData>
    <row r="1" spans="1:21" ht="17.399999999999999" x14ac:dyDescent="0.3">
      <c r="A1" s="27" t="s">
        <v>72</v>
      </c>
      <c r="B1" s="27"/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123"/>
      <c r="Q1" s="108"/>
    </row>
    <row r="2" spans="1:21" ht="13.8" x14ac:dyDescent="0.25">
      <c r="A2" s="28"/>
      <c r="B2" s="29">
        <v>2009</v>
      </c>
      <c r="C2" s="29">
        <v>2010</v>
      </c>
      <c r="D2" s="29">
        <v>2011</v>
      </c>
      <c r="E2" s="29">
        <v>2012</v>
      </c>
      <c r="F2" s="29">
        <v>2013</v>
      </c>
      <c r="G2" s="29">
        <v>2015</v>
      </c>
      <c r="H2" s="29">
        <v>2014</v>
      </c>
      <c r="I2" s="29">
        <v>2016</v>
      </c>
      <c r="J2" s="29">
        <v>2017</v>
      </c>
      <c r="K2" s="29">
        <v>2018</v>
      </c>
      <c r="L2" s="29">
        <v>2019</v>
      </c>
      <c r="M2" s="29">
        <v>2020</v>
      </c>
      <c r="N2" s="29">
        <v>2021</v>
      </c>
      <c r="O2" s="16">
        <v>2022</v>
      </c>
      <c r="P2" s="30">
        <v>2023</v>
      </c>
      <c r="Q2" s="30">
        <v>2024</v>
      </c>
    </row>
    <row r="3" spans="1:21" ht="13.8" x14ac:dyDescent="0.25">
      <c r="A3" s="31" t="s">
        <v>0</v>
      </c>
      <c r="B3" s="18">
        <f>'c_non-irrigated'!J26</f>
        <v>67</v>
      </c>
      <c r="C3" s="18">
        <f>'c_non-irrigated'!K26</f>
        <v>63</v>
      </c>
      <c r="D3" s="18">
        <f>'NON-IRRIGATED'!E26</f>
        <v>67</v>
      </c>
      <c r="E3" s="18">
        <f>'NON-IRRIGATED'!$F$26</f>
        <v>82</v>
      </c>
      <c r="F3" s="18">
        <f>'NON-IRRIGATED'!$G$26</f>
        <v>89</v>
      </c>
      <c r="G3" s="18"/>
      <c r="H3" s="18">
        <f>'NON-IRRIGATED'!$H$26</f>
        <v>92</v>
      </c>
      <c r="I3" s="18">
        <f>'NON-IRRIGATED'!$I$26</f>
        <v>100</v>
      </c>
      <c r="J3" s="18">
        <f>'NON-IRRIGATED'!$J$26</f>
        <v>94</v>
      </c>
      <c r="K3" s="18"/>
      <c r="L3" s="18">
        <f>+'NON-IRRIGATED'!$K$26</f>
        <v>100</v>
      </c>
      <c r="M3" s="18">
        <f>+'NON-IRRIGATED'!$L$26</f>
        <v>98</v>
      </c>
      <c r="N3" s="18">
        <f>'NON-IRRIGATED'!M26</f>
        <v>103</v>
      </c>
      <c r="O3" s="17">
        <f>'NON-IRRIGATED'!N26</f>
        <v>111</v>
      </c>
      <c r="P3" s="8">
        <f>'NON-IRRIGATED'!O26</f>
        <v>117</v>
      </c>
      <c r="Q3" s="8">
        <v>124</v>
      </c>
      <c r="R3" s="107"/>
      <c r="S3" s="107"/>
      <c r="T3" s="109"/>
      <c r="U3" s="42"/>
    </row>
    <row r="4" spans="1:21" ht="13.8" x14ac:dyDescent="0.25">
      <c r="A4" s="31" t="s">
        <v>1</v>
      </c>
      <c r="B4" s="18">
        <v>100</v>
      </c>
      <c r="C4" s="18">
        <v>110</v>
      </c>
      <c r="D4" s="18">
        <v>115</v>
      </c>
      <c r="E4" s="18">
        <v>132</v>
      </c>
      <c r="F4" s="18">
        <v>132</v>
      </c>
      <c r="G4" s="18"/>
      <c r="H4" s="18">
        <v>143</v>
      </c>
      <c r="I4" s="18">
        <v>175</v>
      </c>
      <c r="J4" s="18">
        <v>190</v>
      </c>
      <c r="K4" s="18"/>
      <c r="L4" s="18">
        <v>196</v>
      </c>
      <c r="M4" s="18">
        <v>194</v>
      </c>
      <c r="N4" s="18">
        <v>197</v>
      </c>
      <c r="O4" s="48">
        <v>201</v>
      </c>
      <c r="P4" s="22">
        <v>212</v>
      </c>
      <c r="Q4" s="22">
        <v>225</v>
      </c>
      <c r="R4" s="107"/>
      <c r="S4" s="107"/>
      <c r="T4" s="109"/>
      <c r="U4" s="42"/>
    </row>
    <row r="5" spans="1:21" ht="13.8" x14ac:dyDescent="0.25">
      <c r="A5" s="31" t="s">
        <v>2</v>
      </c>
      <c r="B5" s="32">
        <v>35</v>
      </c>
      <c r="C5" s="32">
        <v>35</v>
      </c>
      <c r="D5" s="32">
        <v>33</v>
      </c>
      <c r="E5" s="32">
        <v>40</v>
      </c>
      <c r="F5" s="32">
        <v>39.5</v>
      </c>
      <c r="G5" s="32"/>
      <c r="H5" s="32">
        <v>43.5</v>
      </c>
      <c r="I5" s="32">
        <v>45</v>
      </c>
      <c r="J5" s="32">
        <v>40</v>
      </c>
      <c r="K5" s="32"/>
      <c r="L5" s="32">
        <v>44</v>
      </c>
      <c r="M5" s="32">
        <v>48</v>
      </c>
      <c r="N5" s="33">
        <v>53</v>
      </c>
      <c r="O5" s="33">
        <v>51</v>
      </c>
      <c r="P5" s="22">
        <v>50.5</v>
      </c>
      <c r="Q5" s="22">
        <v>53.5</v>
      </c>
      <c r="R5" s="107"/>
      <c r="S5" s="107"/>
      <c r="T5" s="109"/>
      <c r="U5" s="42"/>
    </row>
    <row r="21" ht="15.75" customHeight="1" x14ac:dyDescent="0.25"/>
    <row r="22" ht="15.75" customHeight="1" x14ac:dyDescent="0.25"/>
    <row r="23" ht="15.75" customHeight="1" x14ac:dyDescent="0.25"/>
    <row r="24" ht="15.75" customHeight="1" x14ac:dyDescent="0.25"/>
    <row r="25" ht="15.75" customHeight="1" x14ac:dyDescent="0.25"/>
    <row r="26" ht="15.75" customHeight="1" x14ac:dyDescent="0.25"/>
    <row r="27" ht="15.75" customHeight="1" x14ac:dyDescent="0.25"/>
    <row r="28" ht="15.75" customHeight="1" x14ac:dyDescent="0.25"/>
    <row r="29" ht="15.75" customHeight="1" x14ac:dyDescent="0.25"/>
    <row r="30" ht="15.75" customHeight="1" x14ac:dyDescent="0.25"/>
    <row r="31" ht="15.75" customHeight="1" x14ac:dyDescent="0.25"/>
    <row r="32" ht="15.75" customHeight="1" x14ac:dyDescent="0.25"/>
    <row r="33" ht="15.75" customHeight="1" x14ac:dyDescent="0.25"/>
    <row r="34" ht="15.75" customHeight="1" x14ac:dyDescent="0.25"/>
    <row r="35" ht="15.75" customHeight="1" x14ac:dyDescent="0.25"/>
    <row r="36" ht="15.75" customHeight="1" x14ac:dyDescent="0.25"/>
    <row r="37" ht="15.75" customHeight="1" x14ac:dyDescent="0.25"/>
    <row r="38" ht="15.75" customHeight="1" x14ac:dyDescent="0.25"/>
    <row r="39" ht="15.75" customHeight="1" x14ac:dyDescent="0.25"/>
    <row r="40" ht="15.75" customHeight="1" x14ac:dyDescent="0.25"/>
    <row r="41" ht="15.75" customHeight="1" x14ac:dyDescent="0.25"/>
    <row r="42" ht="15.75" customHeight="1" x14ac:dyDescent="0.25"/>
    <row r="43" ht="15.75" customHeight="1" x14ac:dyDescent="0.25"/>
    <row r="44" ht="15.75" customHeight="1" x14ac:dyDescent="0.25"/>
    <row r="45" ht="15.75" customHeight="1" x14ac:dyDescent="0.25"/>
    <row r="46" ht="15.75" customHeight="1" x14ac:dyDescent="0.25"/>
    <row r="47" ht="15.75" customHeight="1" x14ac:dyDescent="0.25"/>
    <row r="48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ht="15.75" customHeight="1" x14ac:dyDescent="0.25"/>
    <row r="82" ht="15.75" customHeight="1" x14ac:dyDescent="0.25"/>
    <row r="83" ht="15.75" customHeight="1" x14ac:dyDescent="0.25"/>
    <row r="84" ht="15.75" customHeight="1" x14ac:dyDescent="0.25"/>
    <row r="85" ht="15.75" customHeight="1" x14ac:dyDescent="0.25"/>
    <row r="86" ht="15.75" customHeight="1" x14ac:dyDescent="0.25"/>
    <row r="87" ht="15.75" customHeight="1" x14ac:dyDescent="0.25"/>
    <row r="88" ht="15.75" customHeight="1" x14ac:dyDescent="0.25"/>
    <row r="89" ht="15.75" customHeight="1" x14ac:dyDescent="0.25"/>
    <row r="90" ht="15.75" customHeight="1" x14ac:dyDescent="0.25"/>
    <row r="91" ht="15.75" customHeight="1" x14ac:dyDescent="0.25"/>
    <row r="92" ht="15.75" customHeight="1" x14ac:dyDescent="0.25"/>
    <row r="93" ht="15.75" customHeight="1" x14ac:dyDescent="0.25"/>
    <row r="94" ht="15.75" customHeight="1" x14ac:dyDescent="0.25"/>
    <row r="95" ht="15.75" customHeight="1" x14ac:dyDescent="0.25"/>
    <row r="96" ht="15.75" customHeight="1" x14ac:dyDescent="0.25"/>
    <row r="97" ht="15.75" customHeight="1" x14ac:dyDescent="0.25"/>
    <row r="98" ht="15.75" customHeight="1" x14ac:dyDescent="0.25"/>
    <row r="99" ht="15.75" customHeight="1" x14ac:dyDescent="0.25"/>
    <row r="100" ht="15.75" customHeight="1" x14ac:dyDescent="0.25"/>
    <row r="101" ht="15.75" customHeight="1" x14ac:dyDescent="0.25"/>
    <row r="102" ht="15.75" customHeight="1" x14ac:dyDescent="0.25"/>
    <row r="103" ht="15.75" customHeight="1" x14ac:dyDescent="0.25"/>
    <row r="104" ht="15.75" customHeight="1" x14ac:dyDescent="0.25"/>
    <row r="105" ht="15.75" customHeight="1" x14ac:dyDescent="0.25"/>
    <row r="106" ht="15.75" customHeight="1" x14ac:dyDescent="0.25"/>
    <row r="107" ht="15.75" customHeight="1" x14ac:dyDescent="0.25"/>
    <row r="108" ht="15.75" customHeight="1" x14ac:dyDescent="0.25"/>
    <row r="109" ht="15.75" customHeight="1" x14ac:dyDescent="0.25"/>
    <row r="110" ht="15.75" customHeight="1" x14ac:dyDescent="0.25"/>
    <row r="111" ht="15.75" customHeight="1" x14ac:dyDescent="0.25"/>
    <row r="112" ht="15.75" customHeight="1" x14ac:dyDescent="0.25"/>
    <row r="113" ht="15.75" customHeight="1" x14ac:dyDescent="0.25"/>
    <row r="114" ht="15.75" customHeight="1" x14ac:dyDescent="0.25"/>
    <row r="115" ht="15.75" customHeight="1" x14ac:dyDescent="0.25"/>
    <row r="116" ht="15.75" customHeight="1" x14ac:dyDescent="0.25"/>
    <row r="117" ht="15.75" customHeight="1" x14ac:dyDescent="0.25"/>
    <row r="118" ht="15.75" customHeight="1" x14ac:dyDescent="0.25"/>
    <row r="119" ht="15.75" customHeight="1" x14ac:dyDescent="0.25"/>
    <row r="120" ht="15.75" customHeight="1" x14ac:dyDescent="0.25"/>
    <row r="121" ht="15.75" customHeight="1" x14ac:dyDescent="0.25"/>
    <row r="122" ht="15.75" customHeight="1" x14ac:dyDescent="0.25"/>
    <row r="123" ht="15.75" customHeight="1" x14ac:dyDescent="0.25"/>
    <row r="124" ht="15.75" customHeight="1" x14ac:dyDescent="0.25"/>
    <row r="125" ht="15.75" customHeight="1" x14ac:dyDescent="0.25"/>
    <row r="126" ht="15.75" customHeight="1" x14ac:dyDescent="0.25"/>
    <row r="127" ht="15.75" customHeight="1" x14ac:dyDescent="0.25"/>
    <row r="128" ht="15.75" customHeight="1" x14ac:dyDescent="0.25"/>
    <row r="129" ht="15.75" customHeight="1" x14ac:dyDescent="0.25"/>
    <row r="130" ht="15.75" customHeight="1" x14ac:dyDescent="0.25"/>
    <row r="131" ht="15.75" customHeight="1" x14ac:dyDescent="0.25"/>
    <row r="132" ht="15.75" customHeight="1" x14ac:dyDescent="0.25"/>
    <row r="133" ht="15.75" customHeight="1" x14ac:dyDescent="0.25"/>
    <row r="134" ht="15.75" customHeight="1" x14ac:dyDescent="0.25"/>
    <row r="135" ht="15.75" customHeight="1" x14ac:dyDescent="0.25"/>
    <row r="136" ht="15.75" customHeight="1" x14ac:dyDescent="0.25"/>
    <row r="137" ht="15.75" customHeight="1" x14ac:dyDescent="0.25"/>
    <row r="138" ht="15.75" customHeight="1" x14ac:dyDescent="0.25"/>
    <row r="139" ht="15.75" customHeight="1" x14ac:dyDescent="0.25"/>
    <row r="140" ht="15.75" customHeight="1" x14ac:dyDescent="0.25"/>
    <row r="141" ht="15.75" customHeight="1" x14ac:dyDescent="0.25"/>
    <row r="142" ht="15.75" customHeight="1" x14ac:dyDescent="0.25"/>
    <row r="143" ht="15.75" customHeight="1" x14ac:dyDescent="0.25"/>
    <row r="144" ht="15.75" customHeight="1" x14ac:dyDescent="0.25"/>
    <row r="145" ht="15.75" customHeight="1" x14ac:dyDescent="0.25"/>
    <row r="146" ht="15.75" customHeight="1" x14ac:dyDescent="0.25"/>
    <row r="147" ht="15.75" customHeight="1" x14ac:dyDescent="0.25"/>
    <row r="148" ht="15.75" customHeight="1" x14ac:dyDescent="0.25"/>
    <row r="149" ht="15.75" customHeight="1" x14ac:dyDescent="0.25"/>
    <row r="150" ht="15.75" customHeight="1" x14ac:dyDescent="0.25"/>
    <row r="151" ht="15.75" customHeight="1" x14ac:dyDescent="0.25"/>
    <row r="152" ht="15.75" customHeight="1" x14ac:dyDescent="0.25"/>
    <row r="153" ht="15.75" customHeight="1" x14ac:dyDescent="0.25"/>
    <row r="154" ht="15.75" customHeight="1" x14ac:dyDescent="0.25"/>
    <row r="155" ht="15.75" customHeight="1" x14ac:dyDescent="0.25"/>
    <row r="156" ht="15.75" customHeight="1" x14ac:dyDescent="0.25"/>
    <row r="157" ht="15.75" customHeight="1" x14ac:dyDescent="0.25"/>
    <row r="158" ht="15.75" customHeight="1" x14ac:dyDescent="0.25"/>
    <row r="159" ht="15.75" customHeight="1" x14ac:dyDescent="0.25"/>
    <row r="160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  <row r="978" ht="15.75" customHeight="1" x14ac:dyDescent="0.25"/>
    <row r="979" ht="15.75" customHeight="1" x14ac:dyDescent="0.25"/>
    <row r="980" ht="15.75" customHeight="1" x14ac:dyDescent="0.25"/>
    <row r="981" ht="15.75" customHeight="1" x14ac:dyDescent="0.25"/>
    <row r="982" ht="15.75" customHeight="1" x14ac:dyDescent="0.25"/>
    <row r="983" ht="15.75" customHeight="1" x14ac:dyDescent="0.25"/>
    <row r="984" ht="15.75" customHeight="1" x14ac:dyDescent="0.25"/>
    <row r="985" ht="15.75" customHeight="1" x14ac:dyDescent="0.25"/>
    <row r="986" ht="15.75" customHeight="1" x14ac:dyDescent="0.25"/>
    <row r="987" ht="15.75" customHeight="1" x14ac:dyDescent="0.25"/>
    <row r="988" ht="15.75" customHeight="1" x14ac:dyDescent="0.25"/>
    <row r="989" ht="15.75" customHeight="1" x14ac:dyDescent="0.25"/>
    <row r="990" ht="15.75" customHeight="1" x14ac:dyDescent="0.25"/>
    <row r="991" ht="15.75" customHeight="1" x14ac:dyDescent="0.25"/>
    <row r="992" ht="15.75" customHeight="1" x14ac:dyDescent="0.25"/>
    <row r="993" ht="15.75" customHeight="1" x14ac:dyDescent="0.25"/>
    <row r="994" ht="15.75" customHeight="1" x14ac:dyDescent="0.25"/>
    <row r="995" ht="15.75" customHeight="1" x14ac:dyDescent="0.25"/>
    <row r="996" ht="15.75" customHeight="1" x14ac:dyDescent="0.25"/>
  </sheetData>
  <pageMargins left="0.7" right="0.7" top="0.75" bottom="0.75" header="0" footer="0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S982"/>
  <sheetViews>
    <sheetView showGridLines="0" zoomScale="90" zoomScaleNormal="90" workbookViewId="0">
      <pane xSplit="1" topLeftCell="B1" activePane="topRight" state="frozen"/>
      <selection pane="topRight" activeCell="D25" sqref="D25"/>
    </sheetView>
  </sheetViews>
  <sheetFormatPr defaultColWidth="14.44140625" defaultRowHeight="15" customHeight="1" x14ac:dyDescent="0.25"/>
  <cols>
    <col min="1" max="1" width="16.88671875" style="4" customWidth="1"/>
    <col min="2" max="2" width="16.44140625" style="4" customWidth="1"/>
    <col min="3" max="5" width="10" style="4" bestFit="1" customWidth="1"/>
    <col min="6" max="12" width="11.109375" style="4" bestFit="1" customWidth="1"/>
    <col min="13" max="14" width="14.33203125" style="4" customWidth="1"/>
    <col min="15" max="15" width="15.6640625" style="4" customWidth="1"/>
    <col min="16" max="16" width="17" style="4" customWidth="1"/>
    <col min="17" max="21" width="8.5546875" style="4" customWidth="1"/>
    <col min="22" max="22" width="12.44140625" style="4" customWidth="1"/>
    <col min="23" max="36" width="8.5546875" style="4" customWidth="1"/>
    <col min="37" max="16384" width="14.44140625" style="4"/>
  </cols>
  <sheetData>
    <row r="1" spans="1:19" ht="15.75" customHeight="1" x14ac:dyDescent="0.25">
      <c r="A1" s="128" t="s">
        <v>50</v>
      </c>
      <c r="B1" s="128"/>
      <c r="C1" s="128"/>
      <c r="D1" s="128"/>
      <c r="E1" s="128"/>
      <c r="F1" s="128"/>
      <c r="G1" s="128"/>
      <c r="H1" s="128"/>
      <c r="I1" s="128"/>
      <c r="J1" s="128"/>
      <c r="K1" s="128"/>
      <c r="L1" s="128"/>
      <c r="M1" s="128"/>
      <c r="N1" s="128"/>
      <c r="O1" s="128"/>
      <c r="P1" s="129"/>
      <c r="Q1" s="3"/>
      <c r="R1" s="3"/>
      <c r="S1" s="3"/>
    </row>
    <row r="2" spans="1:19" ht="13.8" x14ac:dyDescent="0.25">
      <c r="A2" s="20" t="s">
        <v>59</v>
      </c>
      <c r="B2" s="5" t="s">
        <v>4</v>
      </c>
      <c r="C2" s="5">
        <v>2009</v>
      </c>
      <c r="D2" s="5">
        <v>2010</v>
      </c>
      <c r="E2" s="5">
        <v>2011</v>
      </c>
      <c r="F2" s="5">
        <v>2012</v>
      </c>
      <c r="G2" s="5">
        <v>2013</v>
      </c>
      <c r="H2" s="5">
        <v>2014</v>
      </c>
      <c r="I2" s="5">
        <v>2016</v>
      </c>
      <c r="J2" s="5">
        <v>2017</v>
      </c>
      <c r="K2" s="5">
        <v>2019</v>
      </c>
      <c r="L2" s="5">
        <v>2020</v>
      </c>
      <c r="M2" s="5">
        <v>2021</v>
      </c>
      <c r="N2" s="5">
        <v>2022</v>
      </c>
      <c r="O2" s="5">
        <v>2023</v>
      </c>
      <c r="P2" s="5">
        <v>2024</v>
      </c>
    </row>
    <row r="3" spans="1:19" ht="13.8" x14ac:dyDescent="0.25">
      <c r="A3" s="6" t="s">
        <v>5</v>
      </c>
      <c r="B3" s="7" t="s">
        <v>6</v>
      </c>
      <c r="C3" s="130">
        <f>'c_non-irrigated'!J3</f>
        <v>76</v>
      </c>
      <c r="D3" s="130">
        <f>'c_non-irrigated'!K3</f>
        <v>68.5</v>
      </c>
      <c r="E3" s="130">
        <f>'c_non-irrigated'!L3</f>
        <v>75.5</v>
      </c>
      <c r="F3" s="131">
        <v>66</v>
      </c>
      <c r="G3" s="131">
        <v>83</v>
      </c>
      <c r="H3" s="131">
        <v>95.5</v>
      </c>
      <c r="I3" s="131">
        <v>107</v>
      </c>
      <c r="J3" s="132">
        <v>108</v>
      </c>
      <c r="K3" s="132">
        <v>88.5</v>
      </c>
      <c r="L3" s="132">
        <v>91</v>
      </c>
      <c r="M3" s="130">
        <v>91</v>
      </c>
      <c r="N3" s="130">
        <v>79</v>
      </c>
      <c r="O3" s="133">
        <v>83</v>
      </c>
      <c r="P3" s="133">
        <v>108</v>
      </c>
    </row>
    <row r="4" spans="1:19" ht="13.8" x14ac:dyDescent="0.25">
      <c r="A4" s="6" t="s">
        <v>7</v>
      </c>
      <c r="B4" s="7" t="s">
        <v>6</v>
      </c>
      <c r="C4" s="130">
        <f>'c_non-irrigated'!J4</f>
        <v>63.5</v>
      </c>
      <c r="D4" s="130">
        <f>'c_non-irrigated'!K4</f>
        <v>70</v>
      </c>
      <c r="E4" s="130">
        <f>'c_non-irrigated'!L4</f>
        <v>69.5</v>
      </c>
      <c r="F4" s="131">
        <v>73</v>
      </c>
      <c r="G4" s="131">
        <v>74</v>
      </c>
      <c r="H4" s="131">
        <v>76.5</v>
      </c>
      <c r="I4" s="131">
        <v>88.5</v>
      </c>
      <c r="J4" s="132">
        <v>76</v>
      </c>
      <c r="K4" s="132">
        <v>81.5</v>
      </c>
      <c r="L4" s="132">
        <v>81.5</v>
      </c>
      <c r="M4" s="132">
        <v>92</v>
      </c>
      <c r="N4" s="130">
        <v>102</v>
      </c>
      <c r="O4" s="133">
        <v>108</v>
      </c>
      <c r="P4" s="133">
        <v>89</v>
      </c>
    </row>
    <row r="5" spans="1:19" ht="13.8" x14ac:dyDescent="0.25">
      <c r="A5" s="6" t="s">
        <v>8</v>
      </c>
      <c r="B5" s="7" t="s">
        <v>6</v>
      </c>
      <c r="C5" s="130">
        <f>'c_non-irrigated'!J5</f>
        <v>65.5</v>
      </c>
      <c r="D5" s="130">
        <f>'c_non-irrigated'!K5</f>
        <v>64.5</v>
      </c>
      <c r="E5" s="130">
        <f>'c_non-irrigated'!L5</f>
        <v>67.5</v>
      </c>
      <c r="F5" s="131">
        <v>84.5</v>
      </c>
      <c r="G5" s="131">
        <v>80.5</v>
      </c>
      <c r="H5" s="131">
        <v>77.5</v>
      </c>
      <c r="I5" s="131">
        <v>81.5</v>
      </c>
      <c r="J5" s="132">
        <v>95</v>
      </c>
      <c r="K5" s="132">
        <v>84</v>
      </c>
      <c r="L5" s="132">
        <v>84</v>
      </c>
      <c r="M5" s="132">
        <v>84</v>
      </c>
      <c r="N5" s="130">
        <v>90</v>
      </c>
      <c r="O5" s="133">
        <v>94.5</v>
      </c>
      <c r="P5" s="133">
        <v>96</v>
      </c>
    </row>
    <row r="6" spans="1:19" ht="13.8" x14ac:dyDescent="0.25">
      <c r="A6" s="6" t="s">
        <v>9</v>
      </c>
      <c r="B6" s="7" t="s">
        <v>6</v>
      </c>
      <c r="C6" s="130">
        <f>'c_non-irrigated'!J6</f>
        <v>82.5</v>
      </c>
      <c r="D6" s="130">
        <f>'c_non-irrigated'!K6</f>
        <v>77.5</v>
      </c>
      <c r="E6" s="130">
        <f>'c_non-irrigated'!L6</f>
        <v>77</v>
      </c>
      <c r="F6" s="131">
        <v>82</v>
      </c>
      <c r="G6" s="131">
        <v>92.5</v>
      </c>
      <c r="H6" s="131">
        <v>84.5</v>
      </c>
      <c r="I6" s="131">
        <v>88.5</v>
      </c>
      <c r="J6" s="132">
        <v>87.5</v>
      </c>
      <c r="K6" s="132">
        <v>92.5</v>
      </c>
      <c r="L6" s="132">
        <v>95</v>
      </c>
      <c r="M6" s="132">
        <v>103</v>
      </c>
      <c r="N6" s="130">
        <v>112</v>
      </c>
      <c r="O6" s="133">
        <v>96.5</v>
      </c>
      <c r="P6" s="133">
        <v>104</v>
      </c>
    </row>
    <row r="7" spans="1:19" ht="13.8" x14ac:dyDescent="0.25">
      <c r="A7" s="6" t="s">
        <v>10</v>
      </c>
      <c r="B7" s="10" t="s">
        <v>11</v>
      </c>
      <c r="C7" s="130">
        <f>'c_non-irrigated'!J7</f>
        <v>62.5</v>
      </c>
      <c r="D7" s="130">
        <f>'c_non-irrigated'!K7</f>
        <v>70.5</v>
      </c>
      <c r="E7" s="130">
        <f>'c_non-irrigated'!L7</f>
        <v>75</v>
      </c>
      <c r="F7" s="131">
        <v>78.5</v>
      </c>
      <c r="G7" s="131">
        <v>88.5</v>
      </c>
      <c r="H7" s="131">
        <v>122</v>
      </c>
      <c r="I7" s="131">
        <v>75</v>
      </c>
      <c r="J7" s="132">
        <v>92.5</v>
      </c>
      <c r="K7" s="134">
        <v>89</v>
      </c>
      <c r="L7" s="134">
        <v>83.5</v>
      </c>
      <c r="M7" s="132">
        <v>96.5</v>
      </c>
      <c r="N7" s="130">
        <v>98.5</v>
      </c>
      <c r="O7" s="133">
        <v>97</v>
      </c>
      <c r="P7" s="133">
        <v>148</v>
      </c>
    </row>
    <row r="8" spans="1:19" ht="13.8" x14ac:dyDescent="0.25">
      <c r="A8" s="6" t="s">
        <v>12</v>
      </c>
      <c r="B8" s="10" t="s">
        <v>11</v>
      </c>
      <c r="C8" s="130">
        <f>'c_non-irrigated'!J8</f>
        <v>68.5</v>
      </c>
      <c r="D8" s="130">
        <f>'c_non-irrigated'!K8</f>
        <v>56</v>
      </c>
      <c r="E8" s="130">
        <f>'c_non-irrigated'!L8</f>
        <v>58</v>
      </c>
      <c r="F8" s="131">
        <v>79.5</v>
      </c>
      <c r="G8" s="131">
        <v>89</v>
      </c>
      <c r="H8" s="133">
        <v>88</v>
      </c>
      <c r="I8" s="133">
        <v>136</v>
      </c>
      <c r="J8" s="132">
        <v>106</v>
      </c>
      <c r="K8" s="132">
        <v>105</v>
      </c>
      <c r="L8" s="132">
        <v>99</v>
      </c>
      <c r="M8" s="135">
        <v>96</v>
      </c>
      <c r="N8" s="136">
        <f>MEDIAN($N7,$N10,$N12:$N13)</f>
        <v>92</v>
      </c>
      <c r="O8" s="137">
        <f>MEDIAN($N7,$N10,$N12:$N13)</f>
        <v>92</v>
      </c>
      <c r="P8" s="133">
        <v>132</v>
      </c>
    </row>
    <row r="9" spans="1:19" ht="13.8" x14ac:dyDescent="0.25">
      <c r="A9" s="6" t="s">
        <v>13</v>
      </c>
      <c r="B9" s="10" t="s">
        <v>11</v>
      </c>
      <c r="C9" s="130">
        <f>'c_non-irrigated'!J9</f>
        <v>49.5</v>
      </c>
      <c r="D9" s="130">
        <f>'c_non-irrigated'!K9</f>
        <v>52</v>
      </c>
      <c r="E9" s="130">
        <f>'c_non-irrigated'!L9</f>
        <v>55.5</v>
      </c>
      <c r="F9" s="131">
        <v>67</v>
      </c>
      <c r="G9" s="131">
        <v>77.5</v>
      </c>
      <c r="H9" s="133">
        <v>77</v>
      </c>
      <c r="I9" s="133">
        <v>105</v>
      </c>
      <c r="J9" s="132">
        <v>80</v>
      </c>
      <c r="K9" s="132">
        <v>76</v>
      </c>
      <c r="L9" s="132">
        <v>76.5</v>
      </c>
      <c r="M9" s="132">
        <v>90.5</v>
      </c>
      <c r="N9" s="130">
        <v>83.5</v>
      </c>
      <c r="O9" s="133">
        <v>101</v>
      </c>
      <c r="P9" s="133">
        <v>125</v>
      </c>
    </row>
    <row r="10" spans="1:19" ht="13.8" x14ac:dyDescent="0.25">
      <c r="A10" s="6" t="s">
        <v>14</v>
      </c>
      <c r="B10" s="10" t="s">
        <v>11</v>
      </c>
      <c r="C10" s="130">
        <f>'c_non-irrigated'!J10</f>
        <v>82</v>
      </c>
      <c r="D10" s="130">
        <f>'c_non-irrigated'!K10</f>
        <v>66</v>
      </c>
      <c r="E10" s="130">
        <f>'c_non-irrigated'!L10</f>
        <v>78</v>
      </c>
      <c r="F10" s="131">
        <v>72.5</v>
      </c>
      <c r="G10" s="131">
        <v>114</v>
      </c>
      <c r="H10" s="131">
        <v>164</v>
      </c>
      <c r="I10" s="131">
        <v>120</v>
      </c>
      <c r="J10" s="132">
        <v>138</v>
      </c>
      <c r="K10" s="132">
        <v>149</v>
      </c>
      <c r="L10" s="132">
        <v>167</v>
      </c>
      <c r="M10" s="132">
        <v>156</v>
      </c>
      <c r="N10" s="130">
        <v>166</v>
      </c>
      <c r="O10" s="133">
        <v>168</v>
      </c>
      <c r="P10" s="133">
        <v>123</v>
      </c>
    </row>
    <row r="11" spans="1:19" ht="13.8" x14ac:dyDescent="0.25">
      <c r="A11" s="6" t="s">
        <v>15</v>
      </c>
      <c r="B11" s="10" t="s">
        <v>11</v>
      </c>
      <c r="C11" s="130">
        <f>'c_non-irrigated'!J11</f>
        <v>61</v>
      </c>
      <c r="D11" s="130">
        <f>'c_non-irrigated'!K11</f>
        <v>69.5</v>
      </c>
      <c r="E11" s="130">
        <f>'c_non-irrigated'!L11</f>
        <v>66</v>
      </c>
      <c r="F11" s="131">
        <v>67</v>
      </c>
      <c r="G11" s="131">
        <v>76.5</v>
      </c>
      <c r="H11" s="138">
        <v>76.5</v>
      </c>
      <c r="I11" s="133">
        <v>74</v>
      </c>
      <c r="J11" s="132">
        <v>72.5</v>
      </c>
      <c r="K11" s="134">
        <v>89</v>
      </c>
      <c r="L11" s="134">
        <v>83.5</v>
      </c>
      <c r="M11" s="139"/>
      <c r="N11" s="140"/>
      <c r="O11" s="141"/>
      <c r="P11" s="142"/>
    </row>
    <row r="12" spans="1:19" ht="13.8" x14ac:dyDescent="0.25">
      <c r="A12" s="6" t="s">
        <v>16</v>
      </c>
      <c r="B12" s="10" t="s">
        <v>11</v>
      </c>
      <c r="C12" s="130">
        <f>'c_non-irrigated'!J12</f>
        <v>55</v>
      </c>
      <c r="D12" s="130">
        <f>'c_non-irrigated'!K12</f>
        <v>50.5</v>
      </c>
      <c r="E12" s="130">
        <f>'c_non-irrigated'!L12</f>
        <v>49</v>
      </c>
      <c r="F12" s="131">
        <v>56</v>
      </c>
      <c r="G12" s="131">
        <v>80.5</v>
      </c>
      <c r="H12" s="143">
        <v>76.5</v>
      </c>
      <c r="I12" s="131">
        <v>63</v>
      </c>
      <c r="J12" s="132">
        <v>49.5</v>
      </c>
      <c r="K12" s="134">
        <v>89</v>
      </c>
      <c r="L12" s="134">
        <v>83.5</v>
      </c>
      <c r="M12" s="132">
        <v>66.5</v>
      </c>
      <c r="N12" s="130">
        <v>84</v>
      </c>
      <c r="O12" s="133">
        <v>105</v>
      </c>
      <c r="P12" s="133">
        <v>113</v>
      </c>
    </row>
    <row r="13" spans="1:19" ht="13.8" x14ac:dyDescent="0.25">
      <c r="A13" s="6" t="s">
        <v>17</v>
      </c>
      <c r="B13" s="10" t="s">
        <v>11</v>
      </c>
      <c r="C13" s="130">
        <f>'c_non-irrigated'!J13</f>
        <v>57</v>
      </c>
      <c r="D13" s="130">
        <f>'c_non-irrigated'!K13</f>
        <v>53.5</v>
      </c>
      <c r="E13" s="130">
        <f>'c_non-irrigated'!L13</f>
        <v>56.5</v>
      </c>
      <c r="F13" s="131">
        <v>74.5</v>
      </c>
      <c r="G13" s="131">
        <v>76</v>
      </c>
      <c r="H13" s="133">
        <v>76</v>
      </c>
      <c r="I13" s="133">
        <v>75</v>
      </c>
      <c r="J13" s="132">
        <v>88</v>
      </c>
      <c r="K13" s="132">
        <v>74.5</v>
      </c>
      <c r="L13" s="132">
        <v>80.5</v>
      </c>
      <c r="M13" s="132">
        <v>96</v>
      </c>
      <c r="N13" s="130">
        <v>85.5</v>
      </c>
      <c r="O13" s="133">
        <v>90.5</v>
      </c>
      <c r="P13" s="133">
        <v>119</v>
      </c>
    </row>
    <row r="14" spans="1:19" ht="13.8" x14ac:dyDescent="0.25">
      <c r="A14" s="6" t="s">
        <v>18</v>
      </c>
      <c r="B14" s="12" t="s">
        <v>19</v>
      </c>
      <c r="C14" s="144">
        <v>38</v>
      </c>
      <c r="D14" s="144">
        <v>38</v>
      </c>
      <c r="E14" s="144">
        <v>40.5</v>
      </c>
      <c r="F14" s="145">
        <v>47</v>
      </c>
      <c r="G14" s="131">
        <v>100</v>
      </c>
      <c r="H14" s="145">
        <v>51</v>
      </c>
      <c r="I14" s="145">
        <v>48.5</v>
      </c>
      <c r="J14" s="146">
        <v>43.5</v>
      </c>
      <c r="K14" s="146">
        <v>61</v>
      </c>
      <c r="L14" s="146">
        <v>51</v>
      </c>
      <c r="M14" s="132">
        <v>65</v>
      </c>
      <c r="N14" s="130">
        <v>69.5</v>
      </c>
      <c r="O14" s="133">
        <v>85</v>
      </c>
      <c r="P14" s="142"/>
    </row>
    <row r="15" spans="1:19" ht="13.8" x14ac:dyDescent="0.25">
      <c r="A15" s="6" t="s">
        <v>20</v>
      </c>
      <c r="B15" s="12" t="s">
        <v>21</v>
      </c>
      <c r="C15" s="144">
        <v>38</v>
      </c>
      <c r="D15" s="144">
        <v>38</v>
      </c>
      <c r="E15" s="144">
        <v>40.5</v>
      </c>
      <c r="F15" s="145">
        <v>47</v>
      </c>
      <c r="G15" s="145">
        <v>37.5</v>
      </c>
      <c r="H15" s="133">
        <v>57</v>
      </c>
      <c r="I15" s="133">
        <v>64.5</v>
      </c>
      <c r="J15" s="147">
        <v>41.5</v>
      </c>
      <c r="K15" s="146">
        <v>61</v>
      </c>
      <c r="L15" s="146">
        <v>51</v>
      </c>
      <c r="M15" s="132">
        <v>45</v>
      </c>
      <c r="N15" s="130">
        <v>41</v>
      </c>
      <c r="O15" s="133">
        <v>37.5</v>
      </c>
      <c r="P15" s="133">
        <v>56</v>
      </c>
    </row>
    <row r="16" spans="1:19" ht="13.8" x14ac:dyDescent="0.25">
      <c r="A16" s="6" t="s">
        <v>22</v>
      </c>
      <c r="B16" s="12" t="s">
        <v>19</v>
      </c>
      <c r="C16" s="144">
        <v>38</v>
      </c>
      <c r="D16" s="130">
        <f>'c_non-irrigated'!K16</f>
        <v>35.5</v>
      </c>
      <c r="E16" s="130">
        <f>'c_non-irrigated'!L16</f>
        <v>36</v>
      </c>
      <c r="F16" s="131">
        <v>32</v>
      </c>
      <c r="G16" s="131">
        <v>30.5</v>
      </c>
      <c r="H16" s="131">
        <v>39</v>
      </c>
      <c r="I16" s="131">
        <v>39</v>
      </c>
      <c r="J16" s="132">
        <v>40.5</v>
      </c>
      <c r="K16" s="132">
        <v>40.5</v>
      </c>
      <c r="L16" s="132">
        <v>36.5</v>
      </c>
      <c r="M16" s="132">
        <v>42.5</v>
      </c>
      <c r="N16" s="130">
        <v>49.5</v>
      </c>
      <c r="O16" s="133">
        <v>53</v>
      </c>
      <c r="P16" s="133">
        <v>51</v>
      </c>
    </row>
    <row r="17" spans="1:16" ht="13.8" x14ac:dyDescent="0.25">
      <c r="A17" s="6" t="s">
        <v>23</v>
      </c>
      <c r="B17" s="12" t="s">
        <v>19</v>
      </c>
      <c r="C17" s="130">
        <f>'c_non-irrigated'!J17</f>
        <v>39</v>
      </c>
      <c r="D17" s="130">
        <f>'c_non-irrigated'!K17</f>
        <v>34.5</v>
      </c>
      <c r="E17" s="130">
        <f>'c_non-irrigated'!L17</f>
        <v>35</v>
      </c>
      <c r="F17" s="131">
        <v>31.5</v>
      </c>
      <c r="G17" s="145">
        <v>37.5</v>
      </c>
      <c r="H17" s="145">
        <v>51</v>
      </c>
      <c r="I17" s="145">
        <v>48.5</v>
      </c>
      <c r="J17" s="146">
        <v>43.5</v>
      </c>
      <c r="K17" s="132">
        <v>38</v>
      </c>
      <c r="L17" s="132">
        <v>44</v>
      </c>
      <c r="M17" s="148">
        <v>51.75</v>
      </c>
      <c r="N17" s="149">
        <f>MEDIAN(N14:N16,N18)</f>
        <v>54.5</v>
      </c>
      <c r="O17" s="150">
        <f>MEDIAN(O14:O16,O18)</f>
        <v>49.25</v>
      </c>
      <c r="P17" s="133">
        <v>41.5</v>
      </c>
    </row>
    <row r="18" spans="1:16" ht="13.8" x14ac:dyDescent="0.25">
      <c r="A18" s="6" t="s">
        <v>24</v>
      </c>
      <c r="B18" s="12" t="s">
        <v>19</v>
      </c>
      <c r="C18" s="130">
        <f>'c_non-irrigated'!J18</f>
        <v>36</v>
      </c>
      <c r="D18" s="130">
        <f>'c_non-irrigated'!K18</f>
        <v>38</v>
      </c>
      <c r="E18" s="130">
        <f>'c_non-irrigated'!L18</f>
        <v>39</v>
      </c>
      <c r="F18" s="131">
        <v>36.5</v>
      </c>
      <c r="G18" s="131">
        <v>40.5</v>
      </c>
      <c r="H18" s="133">
        <v>54.5</v>
      </c>
      <c r="I18" s="151">
        <v>45.5</v>
      </c>
      <c r="J18" s="132">
        <v>45</v>
      </c>
      <c r="K18" s="132">
        <v>51</v>
      </c>
      <c r="L18" s="132">
        <v>52</v>
      </c>
      <c r="M18" s="132">
        <v>58.5</v>
      </c>
      <c r="N18" s="130">
        <v>59.5</v>
      </c>
      <c r="O18" s="133">
        <v>45.5</v>
      </c>
      <c r="P18" s="133">
        <v>48.5</v>
      </c>
    </row>
    <row r="19" spans="1:16" ht="13.8" x14ac:dyDescent="0.25">
      <c r="A19" s="6" t="s">
        <v>25</v>
      </c>
      <c r="B19" s="13" t="s">
        <v>26</v>
      </c>
      <c r="C19" s="130">
        <f>'c_non-irrigated'!J19</f>
        <v>75.5</v>
      </c>
      <c r="D19" s="130">
        <f>'c_non-irrigated'!K19</f>
        <v>71.5</v>
      </c>
      <c r="E19" s="130">
        <f>'c_non-irrigated'!L19</f>
        <v>73.5</v>
      </c>
      <c r="F19" s="131">
        <v>78.5</v>
      </c>
      <c r="G19" s="131">
        <v>90.5</v>
      </c>
      <c r="H19" s="133">
        <v>95.5</v>
      </c>
      <c r="I19" s="133">
        <v>110</v>
      </c>
      <c r="J19" s="132">
        <v>101</v>
      </c>
      <c r="K19" s="132">
        <v>101</v>
      </c>
      <c r="L19" s="132">
        <v>105</v>
      </c>
      <c r="M19" s="132">
        <v>112</v>
      </c>
      <c r="N19" s="130">
        <v>126</v>
      </c>
      <c r="O19" s="133">
        <v>117</v>
      </c>
      <c r="P19" s="133">
        <v>144</v>
      </c>
    </row>
    <row r="20" spans="1:16" ht="13.8" x14ac:dyDescent="0.25">
      <c r="A20" s="6" t="s">
        <v>27</v>
      </c>
      <c r="B20" s="13" t="s">
        <v>26</v>
      </c>
      <c r="C20" s="130">
        <f>'c_non-irrigated'!J20</f>
        <v>79</v>
      </c>
      <c r="D20" s="130">
        <f>'c_non-irrigated'!K20</f>
        <v>68</v>
      </c>
      <c r="E20" s="130">
        <f>'c_non-irrigated'!L20</f>
        <v>71</v>
      </c>
      <c r="F20" s="131">
        <v>85.5</v>
      </c>
      <c r="G20" s="152">
        <v>103</v>
      </c>
      <c r="H20" s="131">
        <v>89.5</v>
      </c>
      <c r="I20" s="131">
        <v>94</v>
      </c>
      <c r="J20" s="132">
        <v>103</v>
      </c>
      <c r="K20" s="132">
        <v>103</v>
      </c>
      <c r="L20" s="132">
        <v>116</v>
      </c>
      <c r="M20" s="132">
        <v>138</v>
      </c>
      <c r="N20" s="130">
        <v>157</v>
      </c>
      <c r="O20" s="133">
        <v>155</v>
      </c>
      <c r="P20" s="133">
        <v>141</v>
      </c>
    </row>
    <row r="21" spans="1:16" ht="15.75" customHeight="1" x14ac:dyDescent="0.25">
      <c r="A21" s="6" t="s">
        <v>28</v>
      </c>
      <c r="B21" s="13" t="s">
        <v>26</v>
      </c>
      <c r="C21" s="130">
        <f>'c_non-irrigated'!J21</f>
        <v>90</v>
      </c>
      <c r="D21" s="130">
        <f>'c_non-irrigated'!K21</f>
        <v>75.5</v>
      </c>
      <c r="E21" s="130">
        <f>'c_non-irrigated'!L21</f>
        <v>80</v>
      </c>
      <c r="F21" s="131">
        <v>122</v>
      </c>
      <c r="G21" s="152">
        <v>103</v>
      </c>
      <c r="H21" s="131">
        <v>111</v>
      </c>
      <c r="I21" s="131">
        <v>113</v>
      </c>
      <c r="J21" s="132">
        <v>131</v>
      </c>
      <c r="K21" s="132">
        <v>145</v>
      </c>
      <c r="L21" s="132">
        <v>147</v>
      </c>
      <c r="M21" s="132">
        <v>159</v>
      </c>
      <c r="N21" s="130">
        <v>185</v>
      </c>
      <c r="O21" s="133">
        <v>179</v>
      </c>
      <c r="P21" s="133">
        <v>186</v>
      </c>
    </row>
    <row r="22" spans="1:16" ht="15.75" customHeight="1" x14ac:dyDescent="0.25">
      <c r="A22" s="6" t="s">
        <v>29</v>
      </c>
      <c r="B22" s="13" t="s">
        <v>26</v>
      </c>
      <c r="C22" s="130">
        <f>'c_non-irrigated'!J22</f>
        <v>79.5</v>
      </c>
      <c r="D22" s="130">
        <f>'c_non-irrigated'!K22</f>
        <v>75</v>
      </c>
      <c r="E22" s="130">
        <f>'c_non-irrigated'!L22</f>
        <v>81</v>
      </c>
      <c r="F22" s="131">
        <v>113</v>
      </c>
      <c r="G22" s="131">
        <v>116</v>
      </c>
      <c r="H22" s="131">
        <v>122</v>
      </c>
      <c r="I22" s="131">
        <v>136</v>
      </c>
      <c r="J22" s="132">
        <v>125</v>
      </c>
      <c r="K22" s="132">
        <v>148</v>
      </c>
      <c r="L22" s="132">
        <v>136</v>
      </c>
      <c r="M22" s="132">
        <v>144</v>
      </c>
      <c r="N22" s="130">
        <v>168</v>
      </c>
      <c r="O22" s="133">
        <v>143</v>
      </c>
      <c r="P22" s="133">
        <v>169</v>
      </c>
    </row>
    <row r="23" spans="1:16" ht="15.75" customHeight="1" x14ac:dyDescent="0.25">
      <c r="A23" s="6" t="s">
        <v>30</v>
      </c>
      <c r="B23" s="13" t="s">
        <v>26</v>
      </c>
      <c r="C23" s="130">
        <f>'c_non-irrigated'!J23</f>
        <v>78</v>
      </c>
      <c r="D23" s="130">
        <f>'c_non-irrigated'!K23</f>
        <v>75.5</v>
      </c>
      <c r="E23" s="130">
        <f>'c_non-irrigated'!L23</f>
        <v>77.5</v>
      </c>
      <c r="F23" s="131">
        <v>105</v>
      </c>
      <c r="G23" s="131">
        <v>114</v>
      </c>
      <c r="H23" s="131">
        <v>109</v>
      </c>
      <c r="I23" s="131">
        <v>108</v>
      </c>
      <c r="J23" s="132">
        <v>102</v>
      </c>
      <c r="K23" s="132">
        <v>102</v>
      </c>
      <c r="L23" s="132">
        <v>110</v>
      </c>
      <c r="M23" s="132">
        <v>113</v>
      </c>
      <c r="N23" s="130">
        <v>113</v>
      </c>
      <c r="O23" s="133">
        <v>136</v>
      </c>
      <c r="P23" s="133">
        <v>134</v>
      </c>
    </row>
    <row r="24" spans="1:16" ht="15.75" customHeight="1" x14ac:dyDescent="0.25">
      <c r="A24" s="6" t="s">
        <v>31</v>
      </c>
      <c r="B24" s="14" t="s">
        <v>32</v>
      </c>
      <c r="C24" s="130">
        <f>'c_non-irrigated'!J24</f>
        <v>21.5</v>
      </c>
      <c r="D24" s="130">
        <f>'c_non-irrigated'!K24</f>
        <v>33</v>
      </c>
      <c r="E24" s="130">
        <f>'c_non-irrigated'!L24</f>
        <v>30.5</v>
      </c>
      <c r="F24" s="131">
        <v>32</v>
      </c>
      <c r="G24" s="131">
        <v>29.5</v>
      </c>
      <c r="H24" s="131">
        <v>26</v>
      </c>
      <c r="I24" s="131">
        <v>23.5</v>
      </c>
      <c r="J24" s="132">
        <v>58</v>
      </c>
      <c r="K24" s="132">
        <v>55.5</v>
      </c>
      <c r="L24" s="132">
        <v>28</v>
      </c>
      <c r="M24" s="139"/>
      <c r="N24" s="153"/>
      <c r="O24" s="142"/>
      <c r="P24" s="142"/>
    </row>
    <row r="25" spans="1:16" ht="15.75" customHeight="1" x14ac:dyDescent="0.25">
      <c r="A25" s="6" t="s">
        <v>33</v>
      </c>
      <c r="B25" s="14" t="s">
        <v>32</v>
      </c>
      <c r="C25" s="130">
        <f>'c_non-irrigated'!J25</f>
        <v>31.5</v>
      </c>
      <c r="D25" s="130">
        <f>'c_non-irrigated'!K25</f>
        <v>35.5</v>
      </c>
      <c r="E25" s="130">
        <f>'c_non-irrigated'!L25</f>
        <v>37</v>
      </c>
      <c r="F25" s="131">
        <v>31</v>
      </c>
      <c r="G25" s="131">
        <v>31.5</v>
      </c>
      <c r="H25" s="131">
        <v>35.5</v>
      </c>
      <c r="I25" s="131">
        <v>32.5</v>
      </c>
      <c r="J25" s="132">
        <v>37</v>
      </c>
      <c r="K25" s="132">
        <v>35.5</v>
      </c>
      <c r="L25" s="132">
        <v>35</v>
      </c>
      <c r="M25" s="132">
        <v>37.5</v>
      </c>
      <c r="N25" s="130">
        <v>37</v>
      </c>
      <c r="O25" s="133">
        <v>40.5</v>
      </c>
      <c r="P25" s="133">
        <v>40.5</v>
      </c>
    </row>
    <row r="26" spans="1:16" ht="15.75" customHeight="1" x14ac:dyDescent="0.25">
      <c r="A26" s="124" t="s">
        <v>34</v>
      </c>
      <c r="B26" s="124"/>
      <c r="C26" s="130">
        <f>'c_non-irrigated'!J26</f>
        <v>67</v>
      </c>
      <c r="D26" s="130">
        <f>'c_non-irrigated'!K26</f>
        <v>63</v>
      </c>
      <c r="E26" s="130">
        <f>'c_non-irrigated'!L26</f>
        <v>67</v>
      </c>
      <c r="F26" s="133">
        <v>82</v>
      </c>
      <c r="G26" s="131">
        <v>89</v>
      </c>
      <c r="H26" s="133">
        <v>92</v>
      </c>
      <c r="I26" s="133">
        <v>100</v>
      </c>
      <c r="J26" s="132">
        <v>94</v>
      </c>
      <c r="K26" s="132">
        <v>100</v>
      </c>
      <c r="L26" s="132">
        <v>98</v>
      </c>
      <c r="M26" s="132">
        <v>103</v>
      </c>
      <c r="N26" s="130">
        <v>111</v>
      </c>
      <c r="O26" s="133">
        <v>117</v>
      </c>
      <c r="P26" s="133">
        <v>124</v>
      </c>
    </row>
    <row r="27" spans="1:16" ht="15.75" customHeight="1" x14ac:dyDescent="0.25">
      <c r="A27" s="125" t="s">
        <v>35</v>
      </c>
      <c r="B27" s="126"/>
      <c r="C27" s="154"/>
      <c r="D27" s="154"/>
      <c r="E27" s="154"/>
      <c r="F27" s="154"/>
      <c r="G27" s="154"/>
      <c r="H27" s="154"/>
      <c r="I27" s="154"/>
      <c r="J27" s="154"/>
      <c r="K27" s="154"/>
      <c r="L27" s="154"/>
      <c r="M27" s="154"/>
      <c r="N27" s="154"/>
      <c r="O27" s="155"/>
      <c r="P27" s="156"/>
    </row>
    <row r="28" spans="1:16" ht="15.75" customHeight="1" x14ac:dyDescent="0.25">
      <c r="A28" s="127" t="s">
        <v>36</v>
      </c>
      <c r="B28" s="127"/>
      <c r="C28" s="157">
        <f>'c_non-irrigated'!J28</f>
        <v>21.5</v>
      </c>
      <c r="D28" s="157">
        <f>'c_non-irrigated'!K28</f>
        <v>33</v>
      </c>
      <c r="E28" s="157">
        <f>'c_non-irrigated'!L28</f>
        <v>30.5</v>
      </c>
      <c r="F28" s="157">
        <f>'c_non-irrigated'!M28</f>
        <v>31</v>
      </c>
      <c r="G28" s="157">
        <f>'c_non-irrigated'!N28</f>
        <v>29.5</v>
      </c>
      <c r="H28" s="158">
        <f>'c_non-irrigated'!Q28</f>
        <v>23.5</v>
      </c>
      <c r="I28" s="158">
        <f>'c_non-irrigated'!R28</f>
        <v>37</v>
      </c>
      <c r="J28" s="158">
        <f>'c_non-irrigated'!R28</f>
        <v>37</v>
      </c>
      <c r="K28" s="158">
        <f>'c_non-irrigated'!T28</f>
        <v>35.5</v>
      </c>
      <c r="L28" s="158">
        <f>'c_non-irrigated'!U28</f>
        <v>28</v>
      </c>
      <c r="M28" s="158">
        <f>MIN(M3:M25)</f>
        <v>37.5</v>
      </c>
      <c r="N28" s="158">
        <f t="shared" ref="N28:P28" si="0">MIN(N3:N25)</f>
        <v>37</v>
      </c>
      <c r="O28" s="158">
        <f t="shared" si="0"/>
        <v>37.5</v>
      </c>
      <c r="P28" s="158">
        <f t="shared" si="0"/>
        <v>40.5</v>
      </c>
    </row>
    <row r="29" spans="1:16" ht="15.75" customHeight="1" x14ac:dyDescent="0.25">
      <c r="A29" s="127" t="s">
        <v>37</v>
      </c>
      <c r="B29" s="127"/>
      <c r="C29" s="157">
        <f>'c_non-irrigated'!J29</f>
        <v>64.5</v>
      </c>
      <c r="D29" s="157">
        <f>'c_non-irrigated'!K29</f>
        <v>66</v>
      </c>
      <c r="E29" s="157">
        <f>'c_non-irrigated'!L29</f>
        <v>67.5</v>
      </c>
      <c r="F29" s="157">
        <f>'c_non-irrigated'!M29</f>
        <v>73</v>
      </c>
      <c r="G29" s="157">
        <f>'c_non-irrigated'!N29</f>
        <v>80.5</v>
      </c>
      <c r="H29" s="158">
        <f t="shared" ref="H29:I29" si="1">MEDIAN(H3:H25)</f>
        <v>77</v>
      </c>
      <c r="I29" s="158">
        <f t="shared" si="1"/>
        <v>81.5</v>
      </c>
      <c r="J29" s="158">
        <f>'c_non-irrigated'!R29</f>
        <v>88</v>
      </c>
      <c r="K29" s="158">
        <f>'c_non-irrigated'!T29</f>
        <v>86.25</v>
      </c>
      <c r="L29" s="158">
        <f>'c_non-irrigated'!U29</f>
        <v>87.5</v>
      </c>
      <c r="M29" s="158">
        <f>MEDIAN(M3:M25)</f>
        <v>92</v>
      </c>
      <c r="N29" s="158">
        <f t="shared" ref="N29:P29" si="2">MEDIAN(N3:N25)</f>
        <v>90</v>
      </c>
      <c r="O29" s="158">
        <f t="shared" si="2"/>
        <v>96.5</v>
      </c>
      <c r="P29" s="158">
        <f t="shared" si="2"/>
        <v>116</v>
      </c>
    </row>
    <row r="30" spans="1:16" ht="15.75" customHeight="1" x14ac:dyDescent="0.25">
      <c r="A30" s="127" t="s">
        <v>38</v>
      </c>
      <c r="B30" s="127"/>
      <c r="C30" s="157">
        <f>'c_non-irrigated'!J30</f>
        <v>90</v>
      </c>
      <c r="D30" s="157">
        <f>'c_non-irrigated'!K30</f>
        <v>77.5</v>
      </c>
      <c r="E30" s="157">
        <f>'c_non-irrigated'!L30</f>
        <v>81</v>
      </c>
      <c r="F30" s="157">
        <f>'c_non-irrigated'!M30</f>
        <v>122</v>
      </c>
      <c r="G30" s="157">
        <f>'c_non-irrigated'!N30</f>
        <v>116</v>
      </c>
      <c r="H30" s="158">
        <f t="shared" ref="H30:I30" si="3">MAX(H3:H25)</f>
        <v>164</v>
      </c>
      <c r="I30" s="158">
        <f t="shared" si="3"/>
        <v>136</v>
      </c>
      <c r="J30" s="158">
        <f>'c_non-irrigated'!R30</f>
        <v>138</v>
      </c>
      <c r="K30" s="158">
        <f>'c_non-irrigated'!T30</f>
        <v>149</v>
      </c>
      <c r="L30" s="158">
        <f>'c_non-irrigated'!U30</f>
        <v>167</v>
      </c>
      <c r="M30" s="158">
        <f>MAX(M3:M25)</f>
        <v>159</v>
      </c>
      <c r="N30" s="158">
        <f t="shared" ref="N30:P30" si="4">MAX(N3:N25)</f>
        <v>185</v>
      </c>
      <c r="O30" s="158">
        <f t="shared" si="4"/>
        <v>179</v>
      </c>
      <c r="P30" s="158">
        <f t="shared" si="4"/>
        <v>186</v>
      </c>
    </row>
    <row r="31" spans="1:16" ht="15.75" customHeight="1" x14ac:dyDescent="0.25"/>
    <row r="32" spans="1:16" ht="15.75" customHeight="1" x14ac:dyDescent="0.25"/>
    <row r="33" spans="1:16" ht="15.75" customHeight="1" x14ac:dyDescent="0.25">
      <c r="A33" s="113" t="s">
        <v>4</v>
      </c>
      <c r="B33" s="113">
        <v>2008</v>
      </c>
      <c r="C33" s="113">
        <v>2009</v>
      </c>
      <c r="D33" s="113">
        <v>2010</v>
      </c>
      <c r="E33" s="113">
        <v>2011</v>
      </c>
      <c r="F33" s="113">
        <v>2012</v>
      </c>
      <c r="G33" s="113">
        <v>2013</v>
      </c>
      <c r="H33" s="113">
        <v>2014</v>
      </c>
      <c r="I33" s="113">
        <v>2016</v>
      </c>
      <c r="J33" s="113">
        <v>2017</v>
      </c>
      <c r="K33" s="113">
        <v>2019</v>
      </c>
      <c r="L33" s="113">
        <v>2020</v>
      </c>
      <c r="M33" s="113">
        <v>2021</v>
      </c>
      <c r="N33" s="113">
        <v>2022</v>
      </c>
      <c r="O33" s="113">
        <v>2023</v>
      </c>
      <c r="P33" s="113">
        <v>2024</v>
      </c>
    </row>
    <row r="34" spans="1:16" ht="15.75" customHeight="1" x14ac:dyDescent="0.25">
      <c r="A34" s="7" t="s">
        <v>6</v>
      </c>
      <c r="B34" s="8">
        <v>66.5</v>
      </c>
      <c r="C34" s="8">
        <v>74</v>
      </c>
      <c r="D34" s="8">
        <v>71.5</v>
      </c>
      <c r="E34" s="8">
        <v>73.5</v>
      </c>
      <c r="F34" s="8">
        <v>77.5</v>
      </c>
      <c r="G34" s="8">
        <v>83.5</v>
      </c>
      <c r="H34" s="8">
        <v>85</v>
      </c>
      <c r="I34" s="8">
        <v>91.5</v>
      </c>
      <c r="J34" s="8">
        <v>91.5</v>
      </c>
      <c r="K34" s="8">
        <v>88.5</v>
      </c>
      <c r="L34" s="8">
        <v>89</v>
      </c>
      <c r="M34" s="104">
        <f>AVERAGE(M3:M6)</f>
        <v>92.5</v>
      </c>
      <c r="N34" s="104">
        <f>AVERAGE(N3:N6)</f>
        <v>95.75</v>
      </c>
      <c r="O34" s="104">
        <f>MEDIAN(O3:O6)</f>
        <v>95.5</v>
      </c>
      <c r="P34" s="104">
        <f>MEDIAN(P3:P6)</f>
        <v>100</v>
      </c>
    </row>
    <row r="35" spans="1:16" ht="15.75" customHeight="1" x14ac:dyDescent="0.25">
      <c r="A35" s="10" t="s">
        <v>11</v>
      </c>
      <c r="B35" s="8">
        <v>56</v>
      </c>
      <c r="C35" s="8">
        <v>62</v>
      </c>
      <c r="D35" s="8">
        <v>56.5</v>
      </c>
      <c r="E35" s="8">
        <v>60</v>
      </c>
      <c r="F35" s="8">
        <v>70.5</v>
      </c>
      <c r="G35" s="8">
        <v>85</v>
      </c>
      <c r="H35" s="8">
        <v>96</v>
      </c>
      <c r="I35" s="8">
        <v>106</v>
      </c>
      <c r="J35" s="8">
        <v>92</v>
      </c>
      <c r="K35" s="8">
        <v>98</v>
      </c>
      <c r="L35" s="8">
        <v>98</v>
      </c>
      <c r="M35" s="104">
        <f>M8</f>
        <v>96</v>
      </c>
      <c r="N35" s="104">
        <f>N8</f>
        <v>92</v>
      </c>
      <c r="O35" s="104">
        <f>MEDIAN(O7,O9:O10,O12:O13)</f>
        <v>101</v>
      </c>
      <c r="P35" s="104">
        <f>MEDIAN(P7,P9:P10,P12:P13)</f>
        <v>123</v>
      </c>
    </row>
    <row r="36" spans="1:16" ht="15.75" customHeight="1" x14ac:dyDescent="0.25">
      <c r="A36" s="12" t="s">
        <v>19</v>
      </c>
      <c r="B36" s="8">
        <v>29</v>
      </c>
      <c r="C36" s="8">
        <v>38</v>
      </c>
      <c r="D36" s="8">
        <v>38</v>
      </c>
      <c r="E36" s="8">
        <v>40.5</v>
      </c>
      <c r="F36" s="8">
        <v>38</v>
      </c>
      <c r="G36" s="8">
        <v>51.5</v>
      </c>
      <c r="H36" s="8">
        <v>51</v>
      </c>
      <c r="I36" s="8">
        <v>48.5</v>
      </c>
      <c r="J36" s="8">
        <v>43</v>
      </c>
      <c r="K36" s="8">
        <v>53</v>
      </c>
      <c r="L36" s="8">
        <v>48.5</v>
      </c>
      <c r="M36" s="104">
        <f>M17</f>
        <v>51.75</v>
      </c>
      <c r="N36" s="104">
        <f>N17</f>
        <v>54.5</v>
      </c>
      <c r="O36" s="104">
        <f>MEDIAN(O14:O16,O18)</f>
        <v>49.25</v>
      </c>
      <c r="P36" s="104">
        <f>MEDIAN(P14:P16,P18)</f>
        <v>51</v>
      </c>
    </row>
    <row r="37" spans="1:16" ht="15.75" customHeight="1" x14ac:dyDescent="0.25">
      <c r="A37" s="13" t="s">
        <v>26</v>
      </c>
      <c r="B37" s="8">
        <v>76</v>
      </c>
      <c r="C37" s="8">
        <v>81.5</v>
      </c>
      <c r="D37" s="8">
        <v>72.5</v>
      </c>
      <c r="E37" s="8">
        <v>77.5</v>
      </c>
      <c r="F37" s="8">
        <v>106</v>
      </c>
      <c r="G37" s="8">
        <v>107</v>
      </c>
      <c r="H37" s="8">
        <v>107</v>
      </c>
      <c r="I37" s="8">
        <v>115</v>
      </c>
      <c r="J37" s="8">
        <v>114</v>
      </c>
      <c r="K37" s="8">
        <v>127</v>
      </c>
      <c r="L37" s="8">
        <v>125</v>
      </c>
      <c r="M37" s="104">
        <f>AVERAGE(M19:M23)</f>
        <v>133.19999999999999</v>
      </c>
      <c r="N37" s="104">
        <f>AVERAGE(N19:N23)</f>
        <v>149.80000000000001</v>
      </c>
      <c r="O37" s="104">
        <f>MEDIAN(O19:O23)</f>
        <v>143</v>
      </c>
      <c r="P37" s="104">
        <f>MEDIAN(P19:P23)</f>
        <v>144</v>
      </c>
    </row>
    <row r="38" spans="1:16" ht="15.75" customHeight="1" x14ac:dyDescent="0.25">
      <c r="A38" s="14" t="s">
        <v>32</v>
      </c>
      <c r="B38" s="8">
        <v>29.5</v>
      </c>
      <c r="C38" s="8">
        <v>29.5</v>
      </c>
      <c r="D38" s="8">
        <v>35</v>
      </c>
      <c r="E38" s="8">
        <v>36</v>
      </c>
      <c r="F38" s="8">
        <v>31</v>
      </c>
      <c r="G38" s="8">
        <v>31</v>
      </c>
      <c r="H38" s="8">
        <v>34</v>
      </c>
      <c r="I38" s="8">
        <v>31.5</v>
      </c>
      <c r="J38" s="8">
        <v>41</v>
      </c>
      <c r="K38" s="8">
        <v>38.5</v>
      </c>
      <c r="L38" s="8">
        <v>34</v>
      </c>
      <c r="M38" s="104">
        <f>M25</f>
        <v>37.5</v>
      </c>
      <c r="N38" s="104">
        <f t="shared" ref="N38:P38" si="5">N25</f>
        <v>37</v>
      </c>
      <c r="O38" s="104">
        <f t="shared" si="5"/>
        <v>40.5</v>
      </c>
      <c r="P38" s="104">
        <f t="shared" si="5"/>
        <v>40.5</v>
      </c>
    </row>
    <row r="39" spans="1:16" ht="15.75" customHeight="1" x14ac:dyDescent="0.25">
      <c r="A39" s="53" t="s">
        <v>53</v>
      </c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>
        <v>84.5</v>
      </c>
      <c r="N39" s="8">
        <v>91.5</v>
      </c>
      <c r="O39" s="8">
        <v>119</v>
      </c>
      <c r="P39" s="8">
        <v>62</v>
      </c>
    </row>
    <row r="40" spans="1:16" ht="41.7" customHeight="1" x14ac:dyDescent="0.25">
      <c r="A40" s="105" t="s">
        <v>56</v>
      </c>
      <c r="B40" s="8">
        <v>65</v>
      </c>
      <c r="C40" s="8" cm="1">
        <f t="array" ref="C40:N40">C26:N26</f>
        <v>67</v>
      </c>
      <c r="D40" s="8">
        <v>63</v>
      </c>
      <c r="E40" s="8">
        <v>67</v>
      </c>
      <c r="F40" s="8">
        <v>82</v>
      </c>
      <c r="G40" s="8">
        <v>89</v>
      </c>
      <c r="H40" s="8">
        <v>92</v>
      </c>
      <c r="I40" s="8">
        <v>100</v>
      </c>
      <c r="J40" s="8">
        <v>94</v>
      </c>
      <c r="K40" s="8">
        <v>100</v>
      </c>
      <c r="L40" s="8">
        <v>98</v>
      </c>
      <c r="M40" s="8">
        <v>103</v>
      </c>
      <c r="N40" s="8">
        <v>111</v>
      </c>
      <c r="O40" s="8">
        <f>O26</f>
        <v>117</v>
      </c>
      <c r="P40" s="8">
        <f>P26</f>
        <v>124</v>
      </c>
    </row>
    <row r="41" spans="1:16" ht="15.75" customHeight="1" x14ac:dyDescent="0.25"/>
    <row r="42" spans="1:16" ht="15.75" customHeight="1" x14ac:dyDescent="0.25"/>
    <row r="43" spans="1:16" ht="15.75" customHeight="1" x14ac:dyDescent="0.25"/>
    <row r="44" spans="1:16" ht="15.75" customHeight="1" x14ac:dyDescent="0.25"/>
    <row r="45" spans="1:16" ht="15.75" customHeight="1" x14ac:dyDescent="0.25"/>
    <row r="46" spans="1:16" ht="15.75" customHeight="1" x14ac:dyDescent="0.25"/>
    <row r="47" spans="1:16" ht="15.75" customHeight="1" x14ac:dyDescent="0.25"/>
    <row r="48" spans="1:16" ht="15.75" customHeight="1" x14ac:dyDescent="0.25"/>
    <row r="49" ht="15.75" customHeight="1" x14ac:dyDescent="0.25"/>
    <row r="50" ht="15.75" customHeight="1" x14ac:dyDescent="0.25"/>
    <row r="51" ht="15.75" customHeight="1" x14ac:dyDescent="0.25"/>
    <row r="52" ht="15.75" customHeight="1" x14ac:dyDescent="0.25"/>
    <row r="53" ht="15.75" customHeight="1" x14ac:dyDescent="0.25"/>
    <row r="54" ht="15.75" customHeight="1" x14ac:dyDescent="0.25"/>
    <row r="55" ht="15.75" customHeight="1" x14ac:dyDescent="0.25"/>
    <row r="56" ht="15.75" customHeight="1" x14ac:dyDescent="0.25"/>
    <row r="57" ht="15.75" customHeight="1" x14ac:dyDescent="0.25"/>
    <row r="58" ht="15.75" customHeight="1" x14ac:dyDescent="0.25"/>
    <row r="59" ht="15.75" customHeight="1" x14ac:dyDescent="0.25"/>
    <row r="60" ht="15.75" customHeight="1" x14ac:dyDescent="0.25"/>
    <row r="61" ht="15.75" customHeight="1" x14ac:dyDescent="0.25"/>
    <row r="62" ht="15.75" customHeight="1" x14ac:dyDescent="0.25"/>
    <row r="63" ht="15.75" customHeight="1" x14ac:dyDescent="0.25"/>
    <row r="64" ht="15.75" customHeight="1" x14ac:dyDescent="0.25"/>
    <row r="65" ht="15.75" customHeight="1" x14ac:dyDescent="0.25"/>
    <row r="66" ht="15.75" customHeight="1" x14ac:dyDescent="0.25"/>
    <row r="67" ht="15.75" customHeight="1" x14ac:dyDescent="0.25"/>
    <row r="68" ht="15.75" customHeight="1" x14ac:dyDescent="0.25"/>
    <row r="69" ht="15.75" customHeight="1" x14ac:dyDescent="0.25"/>
    <row r="70" ht="15.75" customHeight="1" x14ac:dyDescent="0.25"/>
    <row r="71" ht="15.75" customHeight="1" x14ac:dyDescent="0.25"/>
    <row r="72" ht="15.75" customHeight="1" x14ac:dyDescent="0.25"/>
    <row r="73" ht="15.75" customHeight="1" x14ac:dyDescent="0.25"/>
    <row r="74" ht="15.75" customHeight="1" x14ac:dyDescent="0.25"/>
    <row r="75" ht="15.75" customHeight="1" x14ac:dyDescent="0.25"/>
    <row r="76" ht="15.75" customHeight="1" x14ac:dyDescent="0.25"/>
    <row r="77" ht="15.75" customHeight="1" x14ac:dyDescent="0.25"/>
    <row r="78" ht="15.75" customHeight="1" x14ac:dyDescent="0.25"/>
    <row r="79" ht="15.75" customHeight="1" x14ac:dyDescent="0.25"/>
    <row r="80" ht="15.75" customHeight="1" x14ac:dyDescent="0.25"/>
    <row r="81" spans="16:16" ht="15.75" customHeight="1" x14ac:dyDescent="0.25"/>
    <row r="82" spans="16:16" ht="15.75" customHeight="1" x14ac:dyDescent="0.25"/>
    <row r="83" spans="16:16" ht="15.75" customHeight="1" x14ac:dyDescent="0.25"/>
    <row r="84" spans="16:16" ht="15.75" customHeight="1" x14ac:dyDescent="0.25"/>
    <row r="85" spans="16:16" ht="15.75" customHeight="1" x14ac:dyDescent="0.25"/>
    <row r="86" spans="16:16" ht="15.75" customHeight="1" x14ac:dyDescent="0.25">
      <c r="P86" s="15"/>
    </row>
    <row r="87" spans="16:16" ht="15.75" customHeight="1" x14ac:dyDescent="0.25">
      <c r="P87" s="15"/>
    </row>
    <row r="88" spans="16:16" ht="15.75" customHeight="1" x14ac:dyDescent="0.25">
      <c r="P88" s="15"/>
    </row>
    <row r="89" spans="16:16" ht="15.75" customHeight="1" x14ac:dyDescent="0.25">
      <c r="P89" s="15"/>
    </row>
    <row r="90" spans="16:16" ht="15.75" customHeight="1" x14ac:dyDescent="0.25">
      <c r="P90" s="15"/>
    </row>
    <row r="91" spans="16:16" ht="15.75" customHeight="1" x14ac:dyDescent="0.25">
      <c r="P91" s="15"/>
    </row>
    <row r="92" spans="16:16" ht="15.75" customHeight="1" x14ac:dyDescent="0.25">
      <c r="P92" s="15"/>
    </row>
    <row r="93" spans="16:16" ht="15.75" customHeight="1" x14ac:dyDescent="0.25">
      <c r="P93" s="15"/>
    </row>
    <row r="94" spans="16:16" ht="15.75" customHeight="1" x14ac:dyDescent="0.25">
      <c r="P94" s="15"/>
    </row>
    <row r="95" spans="16:16" ht="15.75" customHeight="1" x14ac:dyDescent="0.25">
      <c r="P95" s="15"/>
    </row>
    <row r="96" spans="16:16" ht="15.75" customHeight="1" x14ac:dyDescent="0.25">
      <c r="P96" s="15"/>
    </row>
    <row r="97" spans="16:16" ht="15.75" customHeight="1" x14ac:dyDescent="0.25">
      <c r="P97" s="15"/>
    </row>
    <row r="98" spans="16:16" ht="15.75" customHeight="1" x14ac:dyDescent="0.25">
      <c r="P98" s="15"/>
    </row>
    <row r="99" spans="16:16" ht="15.75" customHeight="1" x14ac:dyDescent="0.25">
      <c r="P99" s="15"/>
    </row>
    <row r="100" spans="16:16" ht="15.75" customHeight="1" x14ac:dyDescent="0.25">
      <c r="P100" s="15"/>
    </row>
    <row r="101" spans="16:16" ht="15.75" customHeight="1" x14ac:dyDescent="0.25">
      <c r="P101" s="15"/>
    </row>
    <row r="102" spans="16:16" ht="15.75" customHeight="1" x14ac:dyDescent="0.25">
      <c r="P102" s="15"/>
    </row>
    <row r="103" spans="16:16" ht="15.75" customHeight="1" x14ac:dyDescent="0.25">
      <c r="P103" s="15"/>
    </row>
    <row r="104" spans="16:16" ht="15.75" customHeight="1" x14ac:dyDescent="0.25">
      <c r="P104" s="15"/>
    </row>
    <row r="105" spans="16:16" ht="15.75" customHeight="1" x14ac:dyDescent="0.25">
      <c r="P105" s="15"/>
    </row>
    <row r="106" spans="16:16" ht="15.75" customHeight="1" x14ac:dyDescent="0.25">
      <c r="P106" s="15"/>
    </row>
    <row r="107" spans="16:16" ht="15.75" customHeight="1" x14ac:dyDescent="0.25">
      <c r="P107" s="15"/>
    </row>
    <row r="108" spans="16:16" ht="15.75" customHeight="1" x14ac:dyDescent="0.25">
      <c r="P108" s="15"/>
    </row>
    <row r="109" spans="16:16" ht="15.75" customHeight="1" x14ac:dyDescent="0.25">
      <c r="P109" s="15"/>
    </row>
    <row r="110" spans="16:16" ht="15.75" customHeight="1" x14ac:dyDescent="0.25">
      <c r="P110" s="15"/>
    </row>
    <row r="111" spans="16:16" ht="15.75" customHeight="1" x14ac:dyDescent="0.25">
      <c r="P111" s="15"/>
    </row>
    <row r="112" spans="16:16" ht="15.75" customHeight="1" x14ac:dyDescent="0.25">
      <c r="P112" s="15"/>
    </row>
    <row r="113" spans="16:16" ht="15.75" customHeight="1" x14ac:dyDescent="0.25">
      <c r="P113" s="15"/>
    </row>
    <row r="114" spans="16:16" ht="15.75" customHeight="1" x14ac:dyDescent="0.25">
      <c r="P114" s="15"/>
    </row>
    <row r="115" spans="16:16" ht="15.75" customHeight="1" x14ac:dyDescent="0.25">
      <c r="P115" s="15"/>
    </row>
    <row r="116" spans="16:16" ht="15.75" customHeight="1" x14ac:dyDescent="0.25">
      <c r="P116" s="15"/>
    </row>
    <row r="117" spans="16:16" ht="15.75" customHeight="1" x14ac:dyDescent="0.25">
      <c r="P117" s="15"/>
    </row>
    <row r="118" spans="16:16" ht="15.75" customHeight="1" x14ac:dyDescent="0.25">
      <c r="P118" s="15"/>
    </row>
    <row r="119" spans="16:16" ht="15.75" customHeight="1" x14ac:dyDescent="0.25">
      <c r="P119" s="15"/>
    </row>
    <row r="120" spans="16:16" ht="15.75" customHeight="1" x14ac:dyDescent="0.25">
      <c r="P120" s="15"/>
    </row>
    <row r="121" spans="16:16" ht="15.75" customHeight="1" x14ac:dyDescent="0.25">
      <c r="P121" s="15"/>
    </row>
    <row r="122" spans="16:16" ht="15.75" customHeight="1" x14ac:dyDescent="0.25">
      <c r="P122" s="15"/>
    </row>
    <row r="123" spans="16:16" ht="15.75" customHeight="1" x14ac:dyDescent="0.25">
      <c r="P123" s="15"/>
    </row>
    <row r="124" spans="16:16" ht="15.75" customHeight="1" x14ac:dyDescent="0.25">
      <c r="P124" s="15"/>
    </row>
    <row r="125" spans="16:16" ht="15.75" customHeight="1" x14ac:dyDescent="0.25">
      <c r="P125" s="15"/>
    </row>
    <row r="126" spans="16:16" ht="15.75" customHeight="1" x14ac:dyDescent="0.25">
      <c r="P126" s="15"/>
    </row>
    <row r="127" spans="16:16" ht="15.75" customHeight="1" x14ac:dyDescent="0.25">
      <c r="P127" s="15"/>
    </row>
    <row r="128" spans="16:16" ht="15.75" customHeight="1" x14ac:dyDescent="0.25">
      <c r="P128" s="15"/>
    </row>
    <row r="129" spans="16:16" ht="15.75" customHeight="1" x14ac:dyDescent="0.25">
      <c r="P129" s="15"/>
    </row>
    <row r="130" spans="16:16" ht="15.75" customHeight="1" x14ac:dyDescent="0.25">
      <c r="P130" s="15"/>
    </row>
    <row r="131" spans="16:16" ht="15.75" customHeight="1" x14ac:dyDescent="0.25">
      <c r="P131" s="15"/>
    </row>
    <row r="132" spans="16:16" ht="15.75" customHeight="1" x14ac:dyDescent="0.25">
      <c r="P132" s="15"/>
    </row>
    <row r="133" spans="16:16" ht="15.75" customHeight="1" x14ac:dyDescent="0.25">
      <c r="P133" s="15"/>
    </row>
    <row r="134" spans="16:16" ht="15.75" customHeight="1" x14ac:dyDescent="0.25">
      <c r="P134" s="15"/>
    </row>
    <row r="135" spans="16:16" ht="15.75" customHeight="1" x14ac:dyDescent="0.25">
      <c r="P135" s="15"/>
    </row>
    <row r="136" spans="16:16" ht="15.75" customHeight="1" x14ac:dyDescent="0.25">
      <c r="P136" s="15"/>
    </row>
    <row r="137" spans="16:16" ht="15.75" customHeight="1" x14ac:dyDescent="0.25">
      <c r="P137" s="15"/>
    </row>
    <row r="138" spans="16:16" ht="15.75" customHeight="1" x14ac:dyDescent="0.25">
      <c r="P138" s="15"/>
    </row>
    <row r="139" spans="16:16" ht="15.75" customHeight="1" x14ac:dyDescent="0.25">
      <c r="P139" s="15"/>
    </row>
    <row r="140" spans="16:16" ht="15.75" customHeight="1" x14ac:dyDescent="0.25">
      <c r="P140" s="15"/>
    </row>
    <row r="141" spans="16:16" ht="15.75" customHeight="1" x14ac:dyDescent="0.25">
      <c r="P141" s="15"/>
    </row>
    <row r="142" spans="16:16" ht="15.75" customHeight="1" x14ac:dyDescent="0.25">
      <c r="P142" s="15"/>
    </row>
    <row r="143" spans="16:16" ht="15.75" customHeight="1" x14ac:dyDescent="0.25">
      <c r="P143" s="15"/>
    </row>
    <row r="144" spans="16:16" ht="15.75" customHeight="1" x14ac:dyDescent="0.25">
      <c r="P144" s="15"/>
    </row>
    <row r="145" spans="16:16" ht="15.75" customHeight="1" x14ac:dyDescent="0.25">
      <c r="P145" s="15"/>
    </row>
    <row r="146" spans="16:16" ht="15.75" customHeight="1" x14ac:dyDescent="0.25">
      <c r="P146" s="15"/>
    </row>
    <row r="147" spans="16:16" ht="15.75" customHeight="1" x14ac:dyDescent="0.25">
      <c r="P147" s="15"/>
    </row>
    <row r="148" spans="16:16" ht="15.75" customHeight="1" x14ac:dyDescent="0.25">
      <c r="P148" s="15"/>
    </row>
    <row r="149" spans="16:16" ht="15.75" customHeight="1" x14ac:dyDescent="0.25">
      <c r="P149" s="15"/>
    </row>
    <row r="150" spans="16:16" ht="15.75" customHeight="1" x14ac:dyDescent="0.25">
      <c r="P150" s="15"/>
    </row>
    <row r="151" spans="16:16" ht="15.75" customHeight="1" x14ac:dyDescent="0.25">
      <c r="P151" s="15"/>
    </row>
    <row r="152" spans="16:16" ht="15.75" customHeight="1" x14ac:dyDescent="0.25">
      <c r="P152" s="15"/>
    </row>
    <row r="153" spans="16:16" ht="15.75" customHeight="1" x14ac:dyDescent="0.25">
      <c r="P153" s="15"/>
    </row>
    <row r="154" spans="16:16" ht="15.75" customHeight="1" x14ac:dyDescent="0.25">
      <c r="P154" s="15"/>
    </row>
    <row r="155" spans="16:16" ht="15.75" customHeight="1" x14ac:dyDescent="0.25">
      <c r="P155" s="15"/>
    </row>
    <row r="156" spans="16:16" ht="15.75" customHeight="1" x14ac:dyDescent="0.25">
      <c r="P156" s="15"/>
    </row>
    <row r="157" spans="16:16" ht="15.75" customHeight="1" x14ac:dyDescent="0.25">
      <c r="P157" s="15"/>
    </row>
    <row r="158" spans="16:16" ht="15.75" customHeight="1" x14ac:dyDescent="0.25">
      <c r="P158" s="15"/>
    </row>
    <row r="159" spans="16:16" ht="15.75" customHeight="1" x14ac:dyDescent="0.25">
      <c r="P159" s="15"/>
    </row>
    <row r="160" spans="16:16" ht="15.75" customHeight="1" x14ac:dyDescent="0.25">
      <c r="P160" s="15"/>
    </row>
    <row r="161" spans="16:16" ht="15.75" customHeight="1" x14ac:dyDescent="0.25">
      <c r="P161" s="15"/>
    </row>
    <row r="162" spans="16:16" ht="15.75" customHeight="1" x14ac:dyDescent="0.25">
      <c r="P162" s="15"/>
    </row>
    <row r="163" spans="16:16" ht="15.75" customHeight="1" x14ac:dyDescent="0.25">
      <c r="P163" s="15"/>
    </row>
    <row r="164" spans="16:16" ht="15.75" customHeight="1" x14ac:dyDescent="0.25">
      <c r="P164" s="15"/>
    </row>
    <row r="165" spans="16:16" ht="15.75" customHeight="1" x14ac:dyDescent="0.25">
      <c r="P165" s="15"/>
    </row>
    <row r="166" spans="16:16" ht="15.75" customHeight="1" x14ac:dyDescent="0.25">
      <c r="P166" s="15"/>
    </row>
    <row r="167" spans="16:16" ht="15.75" customHeight="1" x14ac:dyDescent="0.25">
      <c r="P167" s="15"/>
    </row>
    <row r="168" spans="16:16" ht="15.75" customHeight="1" x14ac:dyDescent="0.25">
      <c r="P168" s="15"/>
    </row>
    <row r="169" spans="16:16" ht="15.75" customHeight="1" x14ac:dyDescent="0.25">
      <c r="P169" s="15"/>
    </row>
    <row r="170" spans="16:16" ht="15.75" customHeight="1" x14ac:dyDescent="0.25">
      <c r="P170" s="15"/>
    </row>
    <row r="171" spans="16:16" ht="15.75" customHeight="1" x14ac:dyDescent="0.25">
      <c r="P171" s="15"/>
    </row>
    <row r="172" spans="16:16" ht="15.75" customHeight="1" x14ac:dyDescent="0.25">
      <c r="P172" s="15"/>
    </row>
    <row r="173" spans="16:16" ht="15.75" customHeight="1" x14ac:dyDescent="0.25">
      <c r="P173" s="15"/>
    </row>
    <row r="174" spans="16:16" ht="15.75" customHeight="1" x14ac:dyDescent="0.25">
      <c r="P174" s="15"/>
    </row>
    <row r="175" spans="16:16" ht="15.75" customHeight="1" x14ac:dyDescent="0.25">
      <c r="P175" s="15"/>
    </row>
    <row r="176" spans="16:16" ht="15.75" customHeight="1" x14ac:dyDescent="0.25">
      <c r="P176" s="15"/>
    </row>
    <row r="177" spans="16:16" ht="15.75" customHeight="1" x14ac:dyDescent="0.25">
      <c r="P177" s="15"/>
    </row>
    <row r="178" spans="16:16" ht="15.75" customHeight="1" x14ac:dyDescent="0.25">
      <c r="P178" s="15"/>
    </row>
    <row r="179" spans="16:16" ht="15.75" customHeight="1" x14ac:dyDescent="0.25">
      <c r="P179" s="15"/>
    </row>
    <row r="180" spans="16:16" ht="15.75" customHeight="1" x14ac:dyDescent="0.25">
      <c r="P180" s="15"/>
    </row>
    <row r="181" spans="16:16" ht="15.75" customHeight="1" x14ac:dyDescent="0.25">
      <c r="P181" s="15"/>
    </row>
    <row r="182" spans="16:16" ht="15.75" customHeight="1" x14ac:dyDescent="0.25">
      <c r="P182" s="15"/>
    </row>
    <row r="183" spans="16:16" ht="15.75" customHeight="1" x14ac:dyDescent="0.25">
      <c r="P183" s="15"/>
    </row>
    <row r="184" spans="16:16" ht="15.75" customHeight="1" x14ac:dyDescent="0.25">
      <c r="P184" s="15"/>
    </row>
    <row r="185" spans="16:16" ht="15.75" customHeight="1" x14ac:dyDescent="0.25">
      <c r="P185" s="15"/>
    </row>
    <row r="186" spans="16:16" ht="15.75" customHeight="1" x14ac:dyDescent="0.25">
      <c r="P186" s="15"/>
    </row>
    <row r="187" spans="16:16" ht="15.75" customHeight="1" x14ac:dyDescent="0.25">
      <c r="P187" s="15"/>
    </row>
    <row r="188" spans="16:16" ht="15.75" customHeight="1" x14ac:dyDescent="0.25">
      <c r="P188" s="15"/>
    </row>
    <row r="189" spans="16:16" ht="15.75" customHeight="1" x14ac:dyDescent="0.25">
      <c r="P189" s="15"/>
    </row>
    <row r="190" spans="16:16" ht="15.75" customHeight="1" x14ac:dyDescent="0.25">
      <c r="P190" s="15"/>
    </row>
    <row r="191" spans="16:16" ht="15.75" customHeight="1" x14ac:dyDescent="0.25">
      <c r="P191" s="15"/>
    </row>
    <row r="192" spans="16:16" ht="15.75" customHeight="1" x14ac:dyDescent="0.25">
      <c r="P192" s="15"/>
    </row>
    <row r="193" spans="16:16" ht="15.75" customHeight="1" x14ac:dyDescent="0.25">
      <c r="P193" s="15"/>
    </row>
    <row r="194" spans="16:16" ht="15.75" customHeight="1" x14ac:dyDescent="0.25">
      <c r="P194" s="15"/>
    </row>
    <row r="195" spans="16:16" ht="15.75" customHeight="1" x14ac:dyDescent="0.25">
      <c r="P195" s="15"/>
    </row>
    <row r="196" spans="16:16" ht="15.75" customHeight="1" x14ac:dyDescent="0.25">
      <c r="P196" s="15"/>
    </row>
    <row r="197" spans="16:16" ht="15.75" customHeight="1" x14ac:dyDescent="0.25">
      <c r="P197" s="15"/>
    </row>
    <row r="198" spans="16:16" ht="15.75" customHeight="1" x14ac:dyDescent="0.25">
      <c r="P198" s="15"/>
    </row>
    <row r="199" spans="16:16" ht="15.75" customHeight="1" x14ac:dyDescent="0.25">
      <c r="P199" s="15"/>
    </row>
    <row r="200" spans="16:16" ht="15.75" customHeight="1" x14ac:dyDescent="0.25">
      <c r="P200" s="15"/>
    </row>
    <row r="201" spans="16:16" ht="15.75" customHeight="1" x14ac:dyDescent="0.25">
      <c r="P201" s="15"/>
    </row>
    <row r="202" spans="16:16" ht="15.75" customHeight="1" x14ac:dyDescent="0.25">
      <c r="P202" s="15"/>
    </row>
    <row r="203" spans="16:16" ht="15.75" customHeight="1" x14ac:dyDescent="0.25">
      <c r="P203" s="15"/>
    </row>
    <row r="204" spans="16:16" ht="15.75" customHeight="1" x14ac:dyDescent="0.25">
      <c r="P204" s="15"/>
    </row>
    <row r="205" spans="16:16" ht="15.75" customHeight="1" x14ac:dyDescent="0.25">
      <c r="P205" s="15"/>
    </row>
    <row r="206" spans="16:16" ht="15.75" customHeight="1" x14ac:dyDescent="0.25">
      <c r="P206" s="15"/>
    </row>
    <row r="207" spans="16:16" ht="15.75" customHeight="1" x14ac:dyDescent="0.25">
      <c r="P207" s="15"/>
    </row>
    <row r="208" spans="16:16" ht="15.75" customHeight="1" x14ac:dyDescent="0.25">
      <c r="P208" s="15"/>
    </row>
    <row r="209" spans="16:16" ht="15.75" customHeight="1" x14ac:dyDescent="0.25">
      <c r="P209" s="15"/>
    </row>
    <row r="210" spans="16:16" ht="15.75" customHeight="1" x14ac:dyDescent="0.25">
      <c r="P210" s="15"/>
    </row>
    <row r="211" spans="16:16" ht="15.75" customHeight="1" x14ac:dyDescent="0.25">
      <c r="P211" s="15"/>
    </row>
    <row r="212" spans="16:16" ht="15.75" customHeight="1" x14ac:dyDescent="0.25">
      <c r="P212" s="15"/>
    </row>
    <row r="213" spans="16:16" ht="15.75" customHeight="1" x14ac:dyDescent="0.25">
      <c r="P213" s="15"/>
    </row>
    <row r="214" spans="16:16" ht="15.75" customHeight="1" x14ac:dyDescent="0.25">
      <c r="P214" s="15"/>
    </row>
    <row r="215" spans="16:16" ht="15.75" customHeight="1" x14ac:dyDescent="0.25">
      <c r="P215" s="15"/>
    </row>
    <row r="216" spans="16:16" ht="15.75" customHeight="1" x14ac:dyDescent="0.25">
      <c r="P216" s="15"/>
    </row>
    <row r="217" spans="16:16" ht="15.75" customHeight="1" x14ac:dyDescent="0.25">
      <c r="P217" s="15"/>
    </row>
    <row r="218" spans="16:16" ht="15.75" customHeight="1" x14ac:dyDescent="0.25">
      <c r="P218" s="15"/>
    </row>
    <row r="219" spans="16:16" ht="15.75" customHeight="1" x14ac:dyDescent="0.25">
      <c r="P219" s="15"/>
    </row>
    <row r="220" spans="16:16" ht="15.75" customHeight="1" x14ac:dyDescent="0.25">
      <c r="P220" s="15"/>
    </row>
    <row r="221" spans="16:16" ht="15.75" customHeight="1" x14ac:dyDescent="0.25">
      <c r="P221" s="15"/>
    </row>
    <row r="222" spans="16:16" ht="15.75" customHeight="1" x14ac:dyDescent="0.25">
      <c r="P222" s="15"/>
    </row>
    <row r="223" spans="16:16" ht="15.75" customHeight="1" x14ac:dyDescent="0.25">
      <c r="P223" s="15"/>
    </row>
    <row r="224" spans="16:16" ht="15.75" customHeight="1" x14ac:dyDescent="0.25">
      <c r="P224" s="15"/>
    </row>
    <row r="225" spans="16:16" ht="15.75" customHeight="1" x14ac:dyDescent="0.25">
      <c r="P225" s="15"/>
    </row>
    <row r="226" spans="16:16" ht="15.75" customHeight="1" x14ac:dyDescent="0.25">
      <c r="P226" s="15"/>
    </row>
    <row r="227" spans="16:16" ht="15.75" customHeight="1" x14ac:dyDescent="0.25">
      <c r="P227" s="15"/>
    </row>
    <row r="228" spans="16:16" ht="15.75" customHeight="1" x14ac:dyDescent="0.25">
      <c r="P228" s="15"/>
    </row>
    <row r="229" spans="16:16" ht="15.75" customHeight="1" x14ac:dyDescent="0.25">
      <c r="P229" s="15"/>
    </row>
    <row r="230" spans="16:16" ht="15.75" customHeight="1" x14ac:dyDescent="0.25">
      <c r="P230" s="15"/>
    </row>
    <row r="231" spans="16:16" ht="15.75" customHeight="1" x14ac:dyDescent="0.25">
      <c r="P231" s="15"/>
    </row>
    <row r="232" spans="16:16" ht="15.75" customHeight="1" x14ac:dyDescent="0.25">
      <c r="P232" s="15"/>
    </row>
    <row r="233" spans="16:16" ht="15.75" customHeight="1" x14ac:dyDescent="0.25">
      <c r="P233" s="15"/>
    </row>
    <row r="234" spans="16:16" ht="15.75" customHeight="1" x14ac:dyDescent="0.25">
      <c r="P234" s="15"/>
    </row>
    <row r="235" spans="16:16" ht="15.75" customHeight="1" x14ac:dyDescent="0.25">
      <c r="P235" s="15"/>
    </row>
    <row r="236" spans="16:16" ht="15.75" customHeight="1" x14ac:dyDescent="0.25">
      <c r="P236" s="15"/>
    </row>
    <row r="237" spans="16:16" ht="15.75" customHeight="1" x14ac:dyDescent="0.25">
      <c r="P237" s="15"/>
    </row>
    <row r="238" spans="16:16" ht="15.75" customHeight="1" x14ac:dyDescent="0.25">
      <c r="P238" s="15"/>
    </row>
    <row r="239" spans="16:16" ht="15.75" customHeight="1" x14ac:dyDescent="0.25">
      <c r="P239" s="15"/>
    </row>
    <row r="240" spans="16:16" ht="15.75" customHeight="1" x14ac:dyDescent="0.25">
      <c r="P240" s="15"/>
    </row>
    <row r="241" spans="16:16" ht="15.75" customHeight="1" x14ac:dyDescent="0.25">
      <c r="P241" s="15"/>
    </row>
    <row r="242" spans="16:16" ht="15.75" customHeight="1" x14ac:dyDescent="0.25">
      <c r="P242" s="15"/>
    </row>
    <row r="243" spans="16:16" ht="15.75" customHeight="1" x14ac:dyDescent="0.25">
      <c r="P243" s="15"/>
    </row>
    <row r="244" spans="16:16" ht="15.75" customHeight="1" x14ac:dyDescent="0.25">
      <c r="P244" s="15"/>
    </row>
    <row r="245" spans="16:16" ht="15.75" customHeight="1" x14ac:dyDescent="0.25">
      <c r="P245" s="15"/>
    </row>
    <row r="246" spans="16:16" ht="15.75" customHeight="1" x14ac:dyDescent="0.25">
      <c r="P246" s="15"/>
    </row>
    <row r="247" spans="16:16" ht="15.75" customHeight="1" x14ac:dyDescent="0.25">
      <c r="P247" s="15"/>
    </row>
    <row r="248" spans="16:16" ht="15.75" customHeight="1" x14ac:dyDescent="0.25">
      <c r="P248" s="15"/>
    </row>
    <row r="249" spans="16:16" ht="15.75" customHeight="1" x14ac:dyDescent="0.25">
      <c r="P249" s="15"/>
    </row>
    <row r="250" spans="16:16" ht="15.75" customHeight="1" x14ac:dyDescent="0.25">
      <c r="P250" s="15"/>
    </row>
    <row r="251" spans="16:16" ht="15.75" customHeight="1" x14ac:dyDescent="0.25">
      <c r="P251" s="15"/>
    </row>
    <row r="252" spans="16:16" ht="15.75" customHeight="1" x14ac:dyDescent="0.25">
      <c r="P252" s="15"/>
    </row>
    <row r="253" spans="16:16" ht="15.75" customHeight="1" x14ac:dyDescent="0.25">
      <c r="P253" s="15"/>
    </row>
    <row r="254" spans="16:16" ht="15.75" customHeight="1" x14ac:dyDescent="0.25">
      <c r="P254" s="15"/>
    </row>
    <row r="255" spans="16:16" ht="15.75" customHeight="1" x14ac:dyDescent="0.25">
      <c r="P255" s="15"/>
    </row>
    <row r="256" spans="16:16" ht="15.75" customHeight="1" x14ac:dyDescent="0.25">
      <c r="P256" s="15"/>
    </row>
    <row r="257" spans="16:16" ht="15.75" customHeight="1" x14ac:dyDescent="0.25">
      <c r="P257" s="15"/>
    </row>
    <row r="258" spans="16:16" ht="15.75" customHeight="1" x14ac:dyDescent="0.25">
      <c r="P258" s="15"/>
    </row>
    <row r="259" spans="16:16" ht="15.75" customHeight="1" x14ac:dyDescent="0.25">
      <c r="P259" s="15"/>
    </row>
    <row r="260" spans="16:16" ht="15.75" customHeight="1" x14ac:dyDescent="0.25">
      <c r="P260" s="15"/>
    </row>
    <row r="261" spans="16:16" ht="15.75" customHeight="1" x14ac:dyDescent="0.25">
      <c r="P261" s="15"/>
    </row>
    <row r="262" spans="16:16" ht="15.75" customHeight="1" x14ac:dyDescent="0.25">
      <c r="P262" s="15"/>
    </row>
    <row r="263" spans="16:16" ht="15.75" customHeight="1" x14ac:dyDescent="0.25">
      <c r="P263" s="15"/>
    </row>
    <row r="264" spans="16:16" ht="15.75" customHeight="1" x14ac:dyDescent="0.25">
      <c r="P264" s="15"/>
    </row>
    <row r="265" spans="16:16" ht="15.75" customHeight="1" x14ac:dyDescent="0.25">
      <c r="P265" s="15"/>
    </row>
    <row r="266" spans="16:16" ht="15.75" customHeight="1" x14ac:dyDescent="0.25">
      <c r="P266" s="15"/>
    </row>
    <row r="267" spans="16:16" ht="15.75" customHeight="1" x14ac:dyDescent="0.25">
      <c r="P267" s="15"/>
    </row>
    <row r="268" spans="16:16" ht="15.75" customHeight="1" x14ac:dyDescent="0.25">
      <c r="P268" s="15"/>
    </row>
    <row r="269" spans="16:16" ht="15.75" customHeight="1" x14ac:dyDescent="0.25">
      <c r="P269" s="15"/>
    </row>
    <row r="270" spans="16:16" ht="15.75" customHeight="1" x14ac:dyDescent="0.25">
      <c r="P270" s="15"/>
    </row>
    <row r="271" spans="16:16" ht="15.75" customHeight="1" x14ac:dyDescent="0.25">
      <c r="P271" s="15"/>
    </row>
    <row r="272" spans="16:16" ht="15.75" customHeight="1" x14ac:dyDescent="0.25">
      <c r="P272" s="15"/>
    </row>
    <row r="273" spans="16:16" ht="15.75" customHeight="1" x14ac:dyDescent="0.25">
      <c r="P273" s="15"/>
    </row>
    <row r="274" spans="16:16" ht="15.75" customHeight="1" x14ac:dyDescent="0.25">
      <c r="P274" s="15"/>
    </row>
    <row r="275" spans="16:16" ht="15.75" customHeight="1" x14ac:dyDescent="0.25">
      <c r="P275" s="15"/>
    </row>
    <row r="276" spans="16:16" ht="15.75" customHeight="1" x14ac:dyDescent="0.25">
      <c r="P276" s="15"/>
    </row>
    <row r="277" spans="16:16" ht="15.75" customHeight="1" x14ac:dyDescent="0.25">
      <c r="P277" s="15"/>
    </row>
    <row r="278" spans="16:16" ht="15.75" customHeight="1" x14ac:dyDescent="0.25">
      <c r="P278" s="15"/>
    </row>
    <row r="279" spans="16:16" ht="15.75" customHeight="1" x14ac:dyDescent="0.25">
      <c r="P279" s="15"/>
    </row>
    <row r="280" spans="16:16" ht="15.75" customHeight="1" x14ac:dyDescent="0.25">
      <c r="P280" s="15"/>
    </row>
    <row r="281" spans="16:16" ht="15.75" customHeight="1" x14ac:dyDescent="0.25">
      <c r="P281" s="15"/>
    </row>
    <row r="282" spans="16:16" ht="15.75" customHeight="1" x14ac:dyDescent="0.25">
      <c r="P282" s="15"/>
    </row>
    <row r="283" spans="16:16" ht="15.75" customHeight="1" x14ac:dyDescent="0.25">
      <c r="P283" s="15"/>
    </row>
    <row r="284" spans="16:16" ht="15.75" customHeight="1" x14ac:dyDescent="0.25">
      <c r="P284" s="15"/>
    </row>
    <row r="285" spans="16:16" ht="15.75" customHeight="1" x14ac:dyDescent="0.25">
      <c r="P285" s="15"/>
    </row>
    <row r="286" spans="16:16" ht="15.75" customHeight="1" x14ac:dyDescent="0.25">
      <c r="P286" s="15"/>
    </row>
    <row r="287" spans="16:16" ht="15.75" customHeight="1" x14ac:dyDescent="0.25">
      <c r="P287" s="15"/>
    </row>
    <row r="288" spans="16:16" ht="15.75" customHeight="1" x14ac:dyDescent="0.25">
      <c r="P288" s="15"/>
    </row>
    <row r="289" spans="16:16" ht="15.75" customHeight="1" x14ac:dyDescent="0.25">
      <c r="P289" s="15"/>
    </row>
    <row r="290" spans="16:16" ht="15.75" customHeight="1" x14ac:dyDescent="0.25">
      <c r="P290" s="15"/>
    </row>
    <row r="291" spans="16:16" ht="15.75" customHeight="1" x14ac:dyDescent="0.25">
      <c r="P291" s="15"/>
    </row>
    <row r="292" spans="16:16" ht="15.75" customHeight="1" x14ac:dyDescent="0.25">
      <c r="P292" s="15"/>
    </row>
    <row r="293" spans="16:16" ht="15.75" customHeight="1" x14ac:dyDescent="0.25">
      <c r="P293" s="15"/>
    </row>
    <row r="294" spans="16:16" ht="15.75" customHeight="1" x14ac:dyDescent="0.25">
      <c r="P294" s="15"/>
    </row>
    <row r="295" spans="16:16" ht="15.75" customHeight="1" x14ac:dyDescent="0.25">
      <c r="P295" s="15"/>
    </row>
    <row r="296" spans="16:16" ht="15.75" customHeight="1" x14ac:dyDescent="0.25">
      <c r="P296" s="15"/>
    </row>
    <row r="297" spans="16:16" ht="15.75" customHeight="1" x14ac:dyDescent="0.25">
      <c r="P297" s="15"/>
    </row>
    <row r="298" spans="16:16" ht="15.75" customHeight="1" x14ac:dyDescent="0.25">
      <c r="P298" s="15"/>
    </row>
    <row r="299" spans="16:16" ht="15.75" customHeight="1" x14ac:dyDescent="0.25">
      <c r="P299" s="15"/>
    </row>
    <row r="300" spans="16:16" ht="15.75" customHeight="1" x14ac:dyDescent="0.25">
      <c r="P300" s="15"/>
    </row>
    <row r="301" spans="16:16" ht="15.75" customHeight="1" x14ac:dyDescent="0.25">
      <c r="P301" s="15"/>
    </row>
    <row r="302" spans="16:16" ht="15.75" customHeight="1" x14ac:dyDescent="0.25">
      <c r="P302" s="15"/>
    </row>
    <row r="303" spans="16:16" ht="15.75" customHeight="1" x14ac:dyDescent="0.25">
      <c r="P303" s="15"/>
    </row>
    <row r="304" spans="16:16" ht="15.75" customHeight="1" x14ac:dyDescent="0.25">
      <c r="P304" s="15"/>
    </row>
    <row r="305" spans="16:16" ht="15.75" customHeight="1" x14ac:dyDescent="0.25">
      <c r="P305" s="15"/>
    </row>
    <row r="306" spans="16:16" ht="15.75" customHeight="1" x14ac:dyDescent="0.25">
      <c r="P306" s="15"/>
    </row>
    <row r="307" spans="16:16" ht="15.75" customHeight="1" x14ac:dyDescent="0.25">
      <c r="P307" s="15"/>
    </row>
    <row r="308" spans="16:16" ht="15.75" customHeight="1" x14ac:dyDescent="0.25">
      <c r="P308" s="15"/>
    </row>
    <row r="309" spans="16:16" ht="15.75" customHeight="1" x14ac:dyDescent="0.25">
      <c r="P309" s="15"/>
    </row>
    <row r="310" spans="16:16" ht="15.75" customHeight="1" x14ac:dyDescent="0.25">
      <c r="P310" s="15"/>
    </row>
    <row r="311" spans="16:16" ht="15.75" customHeight="1" x14ac:dyDescent="0.25">
      <c r="P311" s="15"/>
    </row>
    <row r="312" spans="16:16" ht="15.75" customHeight="1" x14ac:dyDescent="0.25">
      <c r="P312" s="15"/>
    </row>
    <row r="313" spans="16:16" ht="15.75" customHeight="1" x14ac:dyDescent="0.25">
      <c r="P313" s="15"/>
    </row>
    <row r="314" spans="16:16" ht="15.75" customHeight="1" x14ac:dyDescent="0.25">
      <c r="P314" s="15"/>
    </row>
    <row r="315" spans="16:16" ht="15.75" customHeight="1" x14ac:dyDescent="0.25">
      <c r="P315" s="15"/>
    </row>
    <row r="316" spans="16:16" ht="15.75" customHeight="1" x14ac:dyDescent="0.25">
      <c r="P316" s="15"/>
    </row>
    <row r="317" spans="16:16" ht="15.75" customHeight="1" x14ac:dyDescent="0.25">
      <c r="P317" s="15"/>
    </row>
    <row r="318" spans="16:16" ht="15.75" customHeight="1" x14ac:dyDescent="0.25">
      <c r="P318" s="15"/>
    </row>
    <row r="319" spans="16:16" ht="15.75" customHeight="1" x14ac:dyDescent="0.25">
      <c r="P319" s="15"/>
    </row>
    <row r="320" spans="16:16" ht="15.75" customHeight="1" x14ac:dyDescent="0.25">
      <c r="P320" s="15"/>
    </row>
    <row r="321" spans="16:16" ht="15.75" customHeight="1" x14ac:dyDescent="0.25">
      <c r="P321" s="15"/>
    </row>
    <row r="322" spans="16:16" ht="15.75" customHeight="1" x14ac:dyDescent="0.25">
      <c r="P322" s="15"/>
    </row>
    <row r="323" spans="16:16" ht="15.75" customHeight="1" x14ac:dyDescent="0.25">
      <c r="P323" s="15"/>
    </row>
    <row r="324" spans="16:16" ht="15.75" customHeight="1" x14ac:dyDescent="0.25">
      <c r="P324" s="15"/>
    </row>
    <row r="325" spans="16:16" ht="15.75" customHeight="1" x14ac:dyDescent="0.25">
      <c r="P325" s="15"/>
    </row>
    <row r="326" spans="16:16" ht="15.75" customHeight="1" x14ac:dyDescent="0.25">
      <c r="P326" s="15"/>
    </row>
    <row r="327" spans="16:16" ht="15.75" customHeight="1" x14ac:dyDescent="0.25">
      <c r="P327" s="15"/>
    </row>
    <row r="328" spans="16:16" ht="15.75" customHeight="1" x14ac:dyDescent="0.25">
      <c r="P328" s="15"/>
    </row>
    <row r="329" spans="16:16" ht="15.75" customHeight="1" x14ac:dyDescent="0.25">
      <c r="P329" s="15"/>
    </row>
    <row r="330" spans="16:16" ht="15.75" customHeight="1" x14ac:dyDescent="0.25">
      <c r="P330" s="15"/>
    </row>
    <row r="331" spans="16:16" ht="15.75" customHeight="1" x14ac:dyDescent="0.25">
      <c r="P331" s="15"/>
    </row>
    <row r="332" spans="16:16" ht="15.75" customHeight="1" x14ac:dyDescent="0.25">
      <c r="P332" s="15"/>
    </row>
    <row r="333" spans="16:16" ht="15.75" customHeight="1" x14ac:dyDescent="0.25">
      <c r="P333" s="15"/>
    </row>
    <row r="334" spans="16:16" ht="15.75" customHeight="1" x14ac:dyDescent="0.25">
      <c r="P334" s="15"/>
    </row>
    <row r="335" spans="16:16" ht="15.75" customHeight="1" x14ac:dyDescent="0.25">
      <c r="P335" s="15"/>
    </row>
    <row r="336" spans="16:16" ht="15.75" customHeight="1" x14ac:dyDescent="0.25">
      <c r="P336" s="15"/>
    </row>
    <row r="337" spans="16:16" ht="15.75" customHeight="1" x14ac:dyDescent="0.25">
      <c r="P337" s="15"/>
    </row>
    <row r="338" spans="16:16" ht="15.75" customHeight="1" x14ac:dyDescent="0.25">
      <c r="P338" s="15"/>
    </row>
    <row r="339" spans="16:16" ht="15.75" customHeight="1" x14ac:dyDescent="0.25">
      <c r="P339" s="15"/>
    </row>
    <row r="340" spans="16:16" ht="15.75" customHeight="1" x14ac:dyDescent="0.25">
      <c r="P340" s="15"/>
    </row>
    <row r="341" spans="16:16" ht="15.75" customHeight="1" x14ac:dyDescent="0.25">
      <c r="P341" s="15"/>
    </row>
    <row r="342" spans="16:16" ht="15.75" customHeight="1" x14ac:dyDescent="0.25">
      <c r="P342" s="15"/>
    </row>
    <row r="343" spans="16:16" ht="15.75" customHeight="1" x14ac:dyDescent="0.25">
      <c r="P343" s="15"/>
    </row>
    <row r="344" spans="16:16" ht="15.75" customHeight="1" x14ac:dyDescent="0.25">
      <c r="P344" s="15"/>
    </row>
    <row r="345" spans="16:16" ht="15.75" customHeight="1" x14ac:dyDescent="0.25">
      <c r="P345" s="15"/>
    </row>
    <row r="346" spans="16:16" ht="15.75" customHeight="1" x14ac:dyDescent="0.25">
      <c r="P346" s="15"/>
    </row>
    <row r="347" spans="16:16" ht="15.75" customHeight="1" x14ac:dyDescent="0.25">
      <c r="P347" s="15"/>
    </row>
    <row r="348" spans="16:16" ht="15.75" customHeight="1" x14ac:dyDescent="0.25">
      <c r="P348" s="15"/>
    </row>
    <row r="349" spans="16:16" ht="15.75" customHeight="1" x14ac:dyDescent="0.25">
      <c r="P349" s="15"/>
    </row>
    <row r="350" spans="16:16" ht="15.75" customHeight="1" x14ac:dyDescent="0.25">
      <c r="P350" s="15"/>
    </row>
    <row r="351" spans="16:16" ht="15.75" customHeight="1" x14ac:dyDescent="0.25">
      <c r="P351" s="15"/>
    </row>
    <row r="352" spans="16:16" ht="15.75" customHeight="1" x14ac:dyDescent="0.25">
      <c r="P352" s="15"/>
    </row>
    <row r="353" spans="16:16" ht="15.75" customHeight="1" x14ac:dyDescent="0.25">
      <c r="P353" s="15"/>
    </row>
    <row r="354" spans="16:16" ht="15.75" customHeight="1" x14ac:dyDescent="0.25">
      <c r="P354" s="15"/>
    </row>
    <row r="355" spans="16:16" ht="15.75" customHeight="1" x14ac:dyDescent="0.25">
      <c r="P355" s="15"/>
    </row>
    <row r="356" spans="16:16" ht="15.75" customHeight="1" x14ac:dyDescent="0.25">
      <c r="P356" s="15"/>
    </row>
    <row r="357" spans="16:16" ht="15.75" customHeight="1" x14ac:dyDescent="0.25">
      <c r="P357" s="15"/>
    </row>
    <row r="358" spans="16:16" ht="15.75" customHeight="1" x14ac:dyDescent="0.25">
      <c r="P358" s="15"/>
    </row>
    <row r="359" spans="16:16" ht="15.75" customHeight="1" x14ac:dyDescent="0.25">
      <c r="P359" s="15"/>
    </row>
    <row r="360" spans="16:16" ht="15.75" customHeight="1" x14ac:dyDescent="0.25">
      <c r="P360" s="15"/>
    </row>
    <row r="361" spans="16:16" ht="15.75" customHeight="1" x14ac:dyDescent="0.25">
      <c r="P361" s="15"/>
    </row>
    <row r="362" spans="16:16" ht="15.75" customHeight="1" x14ac:dyDescent="0.25">
      <c r="P362" s="15"/>
    </row>
    <row r="363" spans="16:16" ht="15.75" customHeight="1" x14ac:dyDescent="0.25">
      <c r="P363" s="15"/>
    </row>
    <row r="364" spans="16:16" ht="15.75" customHeight="1" x14ac:dyDescent="0.25">
      <c r="P364" s="15"/>
    </row>
    <row r="365" spans="16:16" ht="15.75" customHeight="1" x14ac:dyDescent="0.25">
      <c r="P365" s="15"/>
    </row>
    <row r="366" spans="16:16" ht="15.75" customHeight="1" x14ac:dyDescent="0.25">
      <c r="P366" s="15"/>
    </row>
    <row r="367" spans="16:16" ht="15.75" customHeight="1" x14ac:dyDescent="0.25">
      <c r="P367" s="15"/>
    </row>
    <row r="368" spans="16:16" ht="15.75" customHeight="1" x14ac:dyDescent="0.25">
      <c r="P368" s="15"/>
    </row>
    <row r="369" spans="16:16" ht="15.75" customHeight="1" x14ac:dyDescent="0.25">
      <c r="P369" s="15"/>
    </row>
    <row r="370" spans="16:16" ht="15.75" customHeight="1" x14ac:dyDescent="0.25">
      <c r="P370" s="15"/>
    </row>
    <row r="371" spans="16:16" ht="15.75" customHeight="1" x14ac:dyDescent="0.25">
      <c r="P371" s="15"/>
    </row>
    <row r="372" spans="16:16" ht="15.75" customHeight="1" x14ac:dyDescent="0.25">
      <c r="P372" s="15"/>
    </row>
    <row r="373" spans="16:16" ht="15.75" customHeight="1" x14ac:dyDescent="0.25">
      <c r="P373" s="15"/>
    </row>
    <row r="374" spans="16:16" ht="15.75" customHeight="1" x14ac:dyDescent="0.25">
      <c r="P374" s="15"/>
    </row>
    <row r="375" spans="16:16" ht="15.75" customHeight="1" x14ac:dyDescent="0.25">
      <c r="P375" s="15"/>
    </row>
    <row r="376" spans="16:16" ht="15.75" customHeight="1" x14ac:dyDescent="0.25">
      <c r="P376" s="15"/>
    </row>
    <row r="377" spans="16:16" ht="15.75" customHeight="1" x14ac:dyDescent="0.25">
      <c r="P377" s="15"/>
    </row>
    <row r="378" spans="16:16" ht="15.75" customHeight="1" x14ac:dyDescent="0.25">
      <c r="P378" s="15"/>
    </row>
    <row r="379" spans="16:16" ht="15.75" customHeight="1" x14ac:dyDescent="0.25">
      <c r="P379" s="15"/>
    </row>
    <row r="380" spans="16:16" ht="15.75" customHeight="1" x14ac:dyDescent="0.25">
      <c r="P380" s="15"/>
    </row>
    <row r="381" spans="16:16" ht="15.75" customHeight="1" x14ac:dyDescent="0.25">
      <c r="P381" s="15"/>
    </row>
    <row r="382" spans="16:16" ht="15.75" customHeight="1" x14ac:dyDescent="0.25">
      <c r="P382" s="15"/>
    </row>
    <row r="383" spans="16:16" ht="15.75" customHeight="1" x14ac:dyDescent="0.25">
      <c r="P383" s="15"/>
    </row>
    <row r="384" spans="16:16" ht="15.75" customHeight="1" x14ac:dyDescent="0.25">
      <c r="P384" s="15"/>
    </row>
    <row r="385" spans="16:16" ht="15.75" customHeight="1" x14ac:dyDescent="0.25">
      <c r="P385" s="15"/>
    </row>
    <row r="386" spans="16:16" ht="15.75" customHeight="1" x14ac:dyDescent="0.25">
      <c r="P386" s="15"/>
    </row>
    <row r="387" spans="16:16" ht="15.75" customHeight="1" x14ac:dyDescent="0.25">
      <c r="P387" s="15"/>
    </row>
    <row r="388" spans="16:16" ht="15.75" customHeight="1" x14ac:dyDescent="0.25">
      <c r="P388" s="15"/>
    </row>
    <row r="389" spans="16:16" ht="15.75" customHeight="1" x14ac:dyDescent="0.25">
      <c r="P389" s="15"/>
    </row>
    <row r="390" spans="16:16" ht="15.75" customHeight="1" x14ac:dyDescent="0.25">
      <c r="P390" s="15"/>
    </row>
    <row r="391" spans="16:16" ht="15.75" customHeight="1" x14ac:dyDescent="0.25">
      <c r="P391" s="15"/>
    </row>
    <row r="392" spans="16:16" ht="15.75" customHeight="1" x14ac:dyDescent="0.25">
      <c r="P392" s="15"/>
    </row>
    <row r="393" spans="16:16" ht="15.75" customHeight="1" x14ac:dyDescent="0.25">
      <c r="P393" s="15"/>
    </row>
    <row r="394" spans="16:16" ht="15.75" customHeight="1" x14ac:dyDescent="0.25">
      <c r="P394" s="15"/>
    </row>
    <row r="395" spans="16:16" ht="15.75" customHeight="1" x14ac:dyDescent="0.25">
      <c r="P395" s="15"/>
    </row>
    <row r="396" spans="16:16" ht="15.75" customHeight="1" x14ac:dyDescent="0.25">
      <c r="P396" s="15"/>
    </row>
    <row r="397" spans="16:16" ht="15.75" customHeight="1" x14ac:dyDescent="0.25">
      <c r="P397" s="15"/>
    </row>
    <row r="398" spans="16:16" ht="15.75" customHeight="1" x14ac:dyDescent="0.25">
      <c r="P398" s="15"/>
    </row>
    <row r="399" spans="16:16" ht="15.75" customHeight="1" x14ac:dyDescent="0.25">
      <c r="P399" s="15"/>
    </row>
    <row r="400" spans="16:16" ht="15.75" customHeight="1" x14ac:dyDescent="0.25">
      <c r="P400" s="15"/>
    </row>
    <row r="401" spans="16:16" ht="15.75" customHeight="1" x14ac:dyDescent="0.25">
      <c r="P401" s="15"/>
    </row>
    <row r="402" spans="16:16" ht="15.75" customHeight="1" x14ac:dyDescent="0.25">
      <c r="P402" s="15"/>
    </row>
    <row r="403" spans="16:16" ht="15.75" customHeight="1" x14ac:dyDescent="0.25">
      <c r="P403" s="15"/>
    </row>
    <row r="404" spans="16:16" ht="15.75" customHeight="1" x14ac:dyDescent="0.25">
      <c r="P404" s="15"/>
    </row>
    <row r="405" spans="16:16" ht="15.75" customHeight="1" x14ac:dyDescent="0.25">
      <c r="P405" s="15"/>
    </row>
    <row r="406" spans="16:16" ht="15.75" customHeight="1" x14ac:dyDescent="0.25">
      <c r="P406" s="15"/>
    </row>
    <row r="407" spans="16:16" ht="15.75" customHeight="1" x14ac:dyDescent="0.25">
      <c r="P407" s="15"/>
    </row>
    <row r="408" spans="16:16" ht="15.75" customHeight="1" x14ac:dyDescent="0.25">
      <c r="P408" s="15"/>
    </row>
    <row r="409" spans="16:16" ht="15.75" customHeight="1" x14ac:dyDescent="0.25">
      <c r="P409" s="15"/>
    </row>
    <row r="410" spans="16:16" ht="15.75" customHeight="1" x14ac:dyDescent="0.25">
      <c r="P410" s="15"/>
    </row>
    <row r="411" spans="16:16" ht="15.75" customHeight="1" x14ac:dyDescent="0.25">
      <c r="P411" s="15"/>
    </row>
    <row r="412" spans="16:16" ht="15.75" customHeight="1" x14ac:dyDescent="0.25">
      <c r="P412" s="15"/>
    </row>
    <row r="413" spans="16:16" ht="15.75" customHeight="1" x14ac:dyDescent="0.25">
      <c r="P413" s="15"/>
    </row>
    <row r="414" spans="16:16" ht="15.75" customHeight="1" x14ac:dyDescent="0.25">
      <c r="P414" s="15"/>
    </row>
    <row r="415" spans="16:16" ht="15.75" customHeight="1" x14ac:dyDescent="0.25">
      <c r="P415" s="15"/>
    </row>
    <row r="416" spans="16:16" ht="15.75" customHeight="1" x14ac:dyDescent="0.25">
      <c r="P416" s="15"/>
    </row>
    <row r="417" spans="16:16" ht="15.75" customHeight="1" x14ac:dyDescent="0.25">
      <c r="P417" s="15"/>
    </row>
    <row r="418" spans="16:16" ht="15.75" customHeight="1" x14ac:dyDescent="0.25">
      <c r="P418" s="15"/>
    </row>
    <row r="419" spans="16:16" ht="15.75" customHeight="1" x14ac:dyDescent="0.25">
      <c r="P419" s="15"/>
    </row>
    <row r="420" spans="16:16" ht="15.75" customHeight="1" x14ac:dyDescent="0.25">
      <c r="P420" s="15"/>
    </row>
    <row r="421" spans="16:16" ht="15.75" customHeight="1" x14ac:dyDescent="0.25">
      <c r="P421" s="15"/>
    </row>
    <row r="422" spans="16:16" ht="15.75" customHeight="1" x14ac:dyDescent="0.25">
      <c r="P422" s="15"/>
    </row>
    <row r="423" spans="16:16" ht="15.75" customHeight="1" x14ac:dyDescent="0.25">
      <c r="P423" s="15"/>
    </row>
    <row r="424" spans="16:16" ht="15.75" customHeight="1" x14ac:dyDescent="0.25">
      <c r="P424" s="15"/>
    </row>
    <row r="425" spans="16:16" ht="15.75" customHeight="1" x14ac:dyDescent="0.25">
      <c r="P425" s="15"/>
    </row>
    <row r="426" spans="16:16" ht="15.75" customHeight="1" x14ac:dyDescent="0.25">
      <c r="P426" s="15"/>
    </row>
    <row r="427" spans="16:16" ht="15.75" customHeight="1" x14ac:dyDescent="0.25">
      <c r="P427" s="15"/>
    </row>
    <row r="428" spans="16:16" ht="15.75" customHeight="1" x14ac:dyDescent="0.25">
      <c r="P428" s="15"/>
    </row>
    <row r="429" spans="16:16" ht="15.75" customHeight="1" x14ac:dyDescent="0.25">
      <c r="P429" s="15"/>
    </row>
    <row r="430" spans="16:16" ht="15.75" customHeight="1" x14ac:dyDescent="0.25">
      <c r="P430" s="15"/>
    </row>
    <row r="431" spans="16:16" ht="15.75" customHeight="1" x14ac:dyDescent="0.25">
      <c r="P431" s="15"/>
    </row>
    <row r="432" spans="16:16" ht="15.75" customHeight="1" x14ac:dyDescent="0.25">
      <c r="P432" s="15"/>
    </row>
    <row r="433" spans="16:16" ht="15.75" customHeight="1" x14ac:dyDescent="0.25">
      <c r="P433" s="15"/>
    </row>
    <row r="434" spans="16:16" ht="15.75" customHeight="1" x14ac:dyDescent="0.25">
      <c r="P434" s="15"/>
    </row>
    <row r="435" spans="16:16" ht="15.75" customHeight="1" x14ac:dyDescent="0.25">
      <c r="P435" s="15"/>
    </row>
    <row r="436" spans="16:16" ht="15.75" customHeight="1" x14ac:dyDescent="0.25">
      <c r="P436" s="15"/>
    </row>
    <row r="437" spans="16:16" ht="15.75" customHeight="1" x14ac:dyDescent="0.25">
      <c r="P437" s="15"/>
    </row>
    <row r="438" spans="16:16" ht="15.75" customHeight="1" x14ac:dyDescent="0.25">
      <c r="P438" s="15"/>
    </row>
    <row r="439" spans="16:16" ht="15.75" customHeight="1" x14ac:dyDescent="0.25">
      <c r="P439" s="15"/>
    </row>
    <row r="440" spans="16:16" ht="15.75" customHeight="1" x14ac:dyDescent="0.25">
      <c r="P440" s="15"/>
    </row>
    <row r="441" spans="16:16" ht="15.75" customHeight="1" x14ac:dyDescent="0.25">
      <c r="P441" s="15"/>
    </row>
    <row r="442" spans="16:16" ht="15.75" customHeight="1" x14ac:dyDescent="0.25">
      <c r="P442" s="15"/>
    </row>
    <row r="443" spans="16:16" ht="15.75" customHeight="1" x14ac:dyDescent="0.25">
      <c r="P443" s="15"/>
    </row>
    <row r="444" spans="16:16" ht="15.75" customHeight="1" x14ac:dyDescent="0.25">
      <c r="P444" s="15"/>
    </row>
    <row r="445" spans="16:16" ht="15.75" customHeight="1" x14ac:dyDescent="0.25">
      <c r="P445" s="15"/>
    </row>
    <row r="446" spans="16:16" ht="15.75" customHeight="1" x14ac:dyDescent="0.25">
      <c r="P446" s="15"/>
    </row>
    <row r="447" spans="16:16" ht="15.75" customHeight="1" x14ac:dyDescent="0.25">
      <c r="P447" s="15"/>
    </row>
    <row r="448" spans="16:16" ht="15.75" customHeight="1" x14ac:dyDescent="0.25">
      <c r="P448" s="15"/>
    </row>
    <row r="449" spans="16:16" ht="15.75" customHeight="1" x14ac:dyDescent="0.25">
      <c r="P449" s="15"/>
    </row>
    <row r="450" spans="16:16" ht="15.75" customHeight="1" x14ac:dyDescent="0.25">
      <c r="P450" s="15"/>
    </row>
    <row r="451" spans="16:16" ht="15.75" customHeight="1" x14ac:dyDescent="0.25">
      <c r="P451" s="15"/>
    </row>
    <row r="452" spans="16:16" ht="15.75" customHeight="1" x14ac:dyDescent="0.25">
      <c r="P452" s="15"/>
    </row>
    <row r="453" spans="16:16" ht="15.75" customHeight="1" x14ac:dyDescent="0.25">
      <c r="P453" s="15"/>
    </row>
    <row r="454" spans="16:16" ht="15.75" customHeight="1" x14ac:dyDescent="0.25">
      <c r="P454" s="15"/>
    </row>
    <row r="455" spans="16:16" ht="15.75" customHeight="1" x14ac:dyDescent="0.25">
      <c r="P455" s="15"/>
    </row>
    <row r="456" spans="16:16" ht="15.75" customHeight="1" x14ac:dyDescent="0.25">
      <c r="P456" s="15"/>
    </row>
    <row r="457" spans="16:16" ht="15.75" customHeight="1" x14ac:dyDescent="0.25">
      <c r="P457" s="15"/>
    </row>
    <row r="458" spans="16:16" ht="15.75" customHeight="1" x14ac:dyDescent="0.25">
      <c r="P458" s="15"/>
    </row>
    <row r="459" spans="16:16" ht="15.75" customHeight="1" x14ac:dyDescent="0.25">
      <c r="P459" s="15"/>
    </row>
    <row r="460" spans="16:16" ht="15.75" customHeight="1" x14ac:dyDescent="0.25">
      <c r="P460" s="15"/>
    </row>
    <row r="461" spans="16:16" ht="15.75" customHeight="1" x14ac:dyDescent="0.25">
      <c r="P461" s="15"/>
    </row>
    <row r="462" spans="16:16" ht="15.75" customHeight="1" x14ac:dyDescent="0.25">
      <c r="P462" s="15"/>
    </row>
    <row r="463" spans="16:16" ht="15.75" customHeight="1" x14ac:dyDescent="0.25">
      <c r="P463" s="15"/>
    </row>
    <row r="464" spans="16:16" ht="15.75" customHeight="1" x14ac:dyDescent="0.25">
      <c r="P464" s="15"/>
    </row>
    <row r="465" spans="16:16" ht="15.75" customHeight="1" x14ac:dyDescent="0.25">
      <c r="P465" s="15"/>
    </row>
    <row r="466" spans="16:16" ht="15.75" customHeight="1" x14ac:dyDescent="0.25">
      <c r="P466" s="15"/>
    </row>
    <row r="467" spans="16:16" ht="15.75" customHeight="1" x14ac:dyDescent="0.25">
      <c r="P467" s="15"/>
    </row>
    <row r="468" spans="16:16" ht="15.75" customHeight="1" x14ac:dyDescent="0.25">
      <c r="P468" s="15"/>
    </row>
    <row r="469" spans="16:16" ht="15.75" customHeight="1" x14ac:dyDescent="0.25">
      <c r="P469" s="15"/>
    </row>
    <row r="470" spans="16:16" ht="15.75" customHeight="1" x14ac:dyDescent="0.25">
      <c r="P470" s="15"/>
    </row>
    <row r="471" spans="16:16" ht="15.75" customHeight="1" x14ac:dyDescent="0.25">
      <c r="P471" s="15"/>
    </row>
    <row r="472" spans="16:16" ht="15.75" customHeight="1" x14ac:dyDescent="0.25">
      <c r="P472" s="15"/>
    </row>
    <row r="473" spans="16:16" ht="15.75" customHeight="1" x14ac:dyDescent="0.25">
      <c r="P473" s="15"/>
    </row>
    <row r="474" spans="16:16" ht="15.75" customHeight="1" x14ac:dyDescent="0.25">
      <c r="P474" s="15"/>
    </row>
    <row r="475" spans="16:16" ht="15.75" customHeight="1" x14ac:dyDescent="0.25">
      <c r="P475" s="15"/>
    </row>
    <row r="476" spans="16:16" ht="15.75" customHeight="1" x14ac:dyDescent="0.25">
      <c r="P476" s="15"/>
    </row>
    <row r="477" spans="16:16" ht="15.75" customHeight="1" x14ac:dyDescent="0.25">
      <c r="P477" s="15"/>
    </row>
    <row r="478" spans="16:16" ht="15.75" customHeight="1" x14ac:dyDescent="0.25">
      <c r="P478" s="15"/>
    </row>
    <row r="479" spans="16:16" ht="15.75" customHeight="1" x14ac:dyDescent="0.25">
      <c r="P479" s="15"/>
    </row>
    <row r="480" spans="16:16" ht="15.75" customHeight="1" x14ac:dyDescent="0.25">
      <c r="P480" s="15"/>
    </row>
    <row r="481" spans="16:16" ht="15.75" customHeight="1" x14ac:dyDescent="0.25">
      <c r="P481" s="15"/>
    </row>
    <row r="482" spans="16:16" ht="15.75" customHeight="1" x14ac:dyDescent="0.25">
      <c r="P482" s="15"/>
    </row>
    <row r="483" spans="16:16" ht="15.75" customHeight="1" x14ac:dyDescent="0.25">
      <c r="P483" s="15"/>
    </row>
    <row r="484" spans="16:16" ht="15.75" customHeight="1" x14ac:dyDescent="0.25">
      <c r="P484" s="15"/>
    </row>
    <row r="485" spans="16:16" ht="15.75" customHeight="1" x14ac:dyDescent="0.25">
      <c r="P485" s="15"/>
    </row>
    <row r="486" spans="16:16" ht="15.75" customHeight="1" x14ac:dyDescent="0.25">
      <c r="P486" s="15"/>
    </row>
    <row r="487" spans="16:16" ht="15.75" customHeight="1" x14ac:dyDescent="0.25">
      <c r="P487" s="15"/>
    </row>
    <row r="488" spans="16:16" ht="15.75" customHeight="1" x14ac:dyDescent="0.25">
      <c r="P488" s="15"/>
    </row>
    <row r="489" spans="16:16" ht="15.75" customHeight="1" x14ac:dyDescent="0.25">
      <c r="P489" s="15"/>
    </row>
    <row r="490" spans="16:16" ht="15.75" customHeight="1" x14ac:dyDescent="0.25">
      <c r="P490" s="15"/>
    </row>
    <row r="491" spans="16:16" ht="15.75" customHeight="1" x14ac:dyDescent="0.25">
      <c r="P491" s="15"/>
    </row>
    <row r="492" spans="16:16" ht="15.75" customHeight="1" x14ac:dyDescent="0.25">
      <c r="P492" s="15"/>
    </row>
    <row r="493" spans="16:16" ht="15.75" customHeight="1" x14ac:dyDescent="0.25">
      <c r="P493" s="15"/>
    </row>
    <row r="494" spans="16:16" ht="15.75" customHeight="1" x14ac:dyDescent="0.25">
      <c r="P494" s="15"/>
    </row>
    <row r="495" spans="16:16" ht="15.75" customHeight="1" x14ac:dyDescent="0.25">
      <c r="P495" s="15"/>
    </row>
    <row r="496" spans="16:16" ht="15.75" customHeight="1" x14ac:dyDescent="0.25">
      <c r="P496" s="15"/>
    </row>
    <row r="497" spans="16:16" ht="15.75" customHeight="1" x14ac:dyDescent="0.25">
      <c r="P497" s="15"/>
    </row>
    <row r="498" spans="16:16" ht="15.75" customHeight="1" x14ac:dyDescent="0.25">
      <c r="P498" s="15"/>
    </row>
    <row r="499" spans="16:16" ht="15.75" customHeight="1" x14ac:dyDescent="0.25">
      <c r="P499" s="15"/>
    </row>
    <row r="500" spans="16:16" ht="15.75" customHeight="1" x14ac:dyDescent="0.25">
      <c r="P500" s="15"/>
    </row>
    <row r="501" spans="16:16" ht="15.75" customHeight="1" x14ac:dyDescent="0.25">
      <c r="P501" s="15"/>
    </row>
    <row r="502" spans="16:16" ht="15.75" customHeight="1" x14ac:dyDescent="0.25">
      <c r="P502" s="15"/>
    </row>
    <row r="503" spans="16:16" ht="15.75" customHeight="1" x14ac:dyDescent="0.25">
      <c r="P503" s="15"/>
    </row>
    <row r="504" spans="16:16" ht="15.75" customHeight="1" x14ac:dyDescent="0.25">
      <c r="P504" s="15"/>
    </row>
    <row r="505" spans="16:16" ht="15.75" customHeight="1" x14ac:dyDescent="0.25">
      <c r="P505" s="15"/>
    </row>
    <row r="506" spans="16:16" ht="15.75" customHeight="1" x14ac:dyDescent="0.25">
      <c r="P506" s="15"/>
    </row>
    <row r="507" spans="16:16" ht="15.75" customHeight="1" x14ac:dyDescent="0.25">
      <c r="P507" s="15"/>
    </row>
    <row r="508" spans="16:16" ht="15.75" customHeight="1" x14ac:dyDescent="0.25">
      <c r="P508" s="15"/>
    </row>
    <row r="509" spans="16:16" ht="15.75" customHeight="1" x14ac:dyDescent="0.25">
      <c r="P509" s="15"/>
    </row>
    <row r="510" spans="16:16" ht="15.75" customHeight="1" x14ac:dyDescent="0.25">
      <c r="P510" s="15"/>
    </row>
    <row r="511" spans="16:16" ht="15.75" customHeight="1" x14ac:dyDescent="0.25">
      <c r="P511" s="15"/>
    </row>
    <row r="512" spans="16:16" ht="15.75" customHeight="1" x14ac:dyDescent="0.25">
      <c r="P512" s="15"/>
    </row>
    <row r="513" spans="16:16" ht="15.75" customHeight="1" x14ac:dyDescent="0.25">
      <c r="P513" s="15"/>
    </row>
    <row r="514" spans="16:16" ht="15.75" customHeight="1" x14ac:dyDescent="0.25">
      <c r="P514" s="15"/>
    </row>
    <row r="515" spans="16:16" ht="15.75" customHeight="1" x14ac:dyDescent="0.25">
      <c r="P515" s="15"/>
    </row>
    <row r="516" spans="16:16" ht="15.75" customHeight="1" x14ac:dyDescent="0.25">
      <c r="P516" s="15"/>
    </row>
    <row r="517" spans="16:16" ht="15.75" customHeight="1" x14ac:dyDescent="0.25">
      <c r="P517" s="15"/>
    </row>
    <row r="518" spans="16:16" ht="15.75" customHeight="1" x14ac:dyDescent="0.25">
      <c r="P518" s="15"/>
    </row>
    <row r="519" spans="16:16" ht="15.75" customHeight="1" x14ac:dyDescent="0.25">
      <c r="P519" s="15"/>
    </row>
    <row r="520" spans="16:16" ht="15.75" customHeight="1" x14ac:dyDescent="0.25">
      <c r="P520" s="15"/>
    </row>
    <row r="521" spans="16:16" ht="15.75" customHeight="1" x14ac:dyDescent="0.25">
      <c r="P521" s="15"/>
    </row>
    <row r="522" spans="16:16" ht="15.75" customHeight="1" x14ac:dyDescent="0.25">
      <c r="P522" s="15"/>
    </row>
    <row r="523" spans="16:16" ht="15.75" customHeight="1" x14ac:dyDescent="0.25">
      <c r="P523" s="15"/>
    </row>
    <row r="524" spans="16:16" ht="15.75" customHeight="1" x14ac:dyDescent="0.25">
      <c r="P524" s="15"/>
    </row>
    <row r="525" spans="16:16" ht="15.75" customHeight="1" x14ac:dyDescent="0.25">
      <c r="P525" s="15"/>
    </row>
    <row r="526" spans="16:16" ht="15.75" customHeight="1" x14ac:dyDescent="0.25">
      <c r="P526" s="15"/>
    </row>
    <row r="527" spans="16:16" ht="15.75" customHeight="1" x14ac:dyDescent="0.25">
      <c r="P527" s="15"/>
    </row>
    <row r="528" spans="16:16" ht="15.75" customHeight="1" x14ac:dyDescent="0.25">
      <c r="P528" s="15"/>
    </row>
    <row r="529" spans="16:16" ht="15.75" customHeight="1" x14ac:dyDescent="0.25">
      <c r="P529" s="15"/>
    </row>
    <row r="530" spans="16:16" ht="15.75" customHeight="1" x14ac:dyDescent="0.25">
      <c r="P530" s="15"/>
    </row>
    <row r="531" spans="16:16" ht="15.75" customHeight="1" x14ac:dyDescent="0.25">
      <c r="P531" s="15"/>
    </row>
    <row r="532" spans="16:16" ht="15.75" customHeight="1" x14ac:dyDescent="0.25">
      <c r="P532" s="15"/>
    </row>
    <row r="533" spans="16:16" ht="15.75" customHeight="1" x14ac:dyDescent="0.25">
      <c r="P533" s="15"/>
    </row>
    <row r="534" spans="16:16" ht="15.75" customHeight="1" x14ac:dyDescent="0.25">
      <c r="P534" s="15"/>
    </row>
    <row r="535" spans="16:16" ht="15.75" customHeight="1" x14ac:dyDescent="0.25">
      <c r="P535" s="15"/>
    </row>
    <row r="536" spans="16:16" ht="15.75" customHeight="1" x14ac:dyDescent="0.25">
      <c r="P536" s="15"/>
    </row>
    <row r="537" spans="16:16" ht="15.75" customHeight="1" x14ac:dyDescent="0.25">
      <c r="P537" s="15"/>
    </row>
    <row r="538" spans="16:16" ht="15.75" customHeight="1" x14ac:dyDescent="0.25">
      <c r="P538" s="15"/>
    </row>
    <row r="539" spans="16:16" ht="15.75" customHeight="1" x14ac:dyDescent="0.25">
      <c r="P539" s="15"/>
    </row>
    <row r="540" spans="16:16" ht="15.75" customHeight="1" x14ac:dyDescent="0.25">
      <c r="P540" s="15"/>
    </row>
    <row r="541" spans="16:16" ht="15.75" customHeight="1" x14ac:dyDescent="0.25">
      <c r="P541" s="15"/>
    </row>
    <row r="542" spans="16:16" ht="15.75" customHeight="1" x14ac:dyDescent="0.25">
      <c r="P542" s="15"/>
    </row>
    <row r="543" spans="16:16" ht="15.75" customHeight="1" x14ac:dyDescent="0.25">
      <c r="P543" s="15"/>
    </row>
    <row r="544" spans="16:16" ht="15.75" customHeight="1" x14ac:dyDescent="0.25">
      <c r="P544" s="15"/>
    </row>
    <row r="545" spans="16:16" ht="15.75" customHeight="1" x14ac:dyDescent="0.25">
      <c r="P545" s="15"/>
    </row>
    <row r="546" spans="16:16" ht="15.75" customHeight="1" x14ac:dyDescent="0.25">
      <c r="P546" s="15"/>
    </row>
    <row r="547" spans="16:16" ht="15.75" customHeight="1" x14ac:dyDescent="0.25">
      <c r="P547" s="15"/>
    </row>
    <row r="548" spans="16:16" ht="15.75" customHeight="1" x14ac:dyDescent="0.25">
      <c r="P548" s="15"/>
    </row>
    <row r="549" spans="16:16" ht="15.75" customHeight="1" x14ac:dyDescent="0.25">
      <c r="P549" s="15"/>
    </row>
    <row r="550" spans="16:16" ht="15.75" customHeight="1" x14ac:dyDescent="0.25">
      <c r="P550" s="15"/>
    </row>
    <row r="551" spans="16:16" ht="15.75" customHeight="1" x14ac:dyDescent="0.25">
      <c r="P551" s="15"/>
    </row>
    <row r="552" spans="16:16" ht="15.75" customHeight="1" x14ac:dyDescent="0.25">
      <c r="P552" s="15"/>
    </row>
    <row r="553" spans="16:16" ht="15.75" customHeight="1" x14ac:dyDescent="0.25">
      <c r="P553" s="15"/>
    </row>
    <row r="554" spans="16:16" ht="15.75" customHeight="1" x14ac:dyDescent="0.25">
      <c r="P554" s="15"/>
    </row>
    <row r="555" spans="16:16" ht="15.75" customHeight="1" x14ac:dyDescent="0.25">
      <c r="P555" s="15"/>
    </row>
    <row r="556" spans="16:16" ht="15.75" customHeight="1" x14ac:dyDescent="0.25">
      <c r="P556" s="15"/>
    </row>
    <row r="557" spans="16:16" ht="15.75" customHeight="1" x14ac:dyDescent="0.25">
      <c r="P557" s="15"/>
    </row>
    <row r="558" spans="16:16" ht="15.75" customHeight="1" x14ac:dyDescent="0.25">
      <c r="P558" s="15"/>
    </row>
    <row r="559" spans="16:16" ht="15.75" customHeight="1" x14ac:dyDescent="0.25">
      <c r="P559" s="15"/>
    </row>
    <row r="560" spans="16:16" ht="15.75" customHeight="1" x14ac:dyDescent="0.25">
      <c r="P560" s="15"/>
    </row>
    <row r="561" spans="16:16" ht="15.75" customHeight="1" x14ac:dyDescent="0.25">
      <c r="P561" s="15"/>
    </row>
    <row r="562" spans="16:16" ht="15.75" customHeight="1" x14ac:dyDescent="0.25">
      <c r="P562" s="15"/>
    </row>
    <row r="563" spans="16:16" ht="15.75" customHeight="1" x14ac:dyDescent="0.25">
      <c r="P563" s="15"/>
    </row>
    <row r="564" spans="16:16" ht="15.75" customHeight="1" x14ac:dyDescent="0.25">
      <c r="P564" s="15"/>
    </row>
    <row r="565" spans="16:16" ht="15.75" customHeight="1" x14ac:dyDescent="0.25">
      <c r="P565" s="15"/>
    </row>
    <row r="566" spans="16:16" ht="15.75" customHeight="1" x14ac:dyDescent="0.25">
      <c r="P566" s="15"/>
    </row>
    <row r="567" spans="16:16" ht="15.75" customHeight="1" x14ac:dyDescent="0.25">
      <c r="P567" s="15"/>
    </row>
    <row r="568" spans="16:16" ht="15.75" customHeight="1" x14ac:dyDescent="0.25">
      <c r="P568" s="15"/>
    </row>
    <row r="569" spans="16:16" ht="15.75" customHeight="1" x14ac:dyDescent="0.25">
      <c r="P569" s="15"/>
    </row>
    <row r="570" spans="16:16" ht="15.75" customHeight="1" x14ac:dyDescent="0.25">
      <c r="P570" s="15"/>
    </row>
    <row r="571" spans="16:16" ht="15.75" customHeight="1" x14ac:dyDescent="0.25">
      <c r="P571" s="15"/>
    </row>
    <row r="572" spans="16:16" ht="15.75" customHeight="1" x14ac:dyDescent="0.25">
      <c r="P572" s="15"/>
    </row>
    <row r="573" spans="16:16" ht="15.75" customHeight="1" x14ac:dyDescent="0.25">
      <c r="P573" s="15"/>
    </row>
    <row r="574" spans="16:16" ht="15.75" customHeight="1" x14ac:dyDescent="0.25">
      <c r="P574" s="15"/>
    </row>
    <row r="575" spans="16:16" ht="15.75" customHeight="1" x14ac:dyDescent="0.25">
      <c r="P575" s="15"/>
    </row>
    <row r="576" spans="16:16" ht="15.75" customHeight="1" x14ac:dyDescent="0.25">
      <c r="P576" s="15"/>
    </row>
    <row r="577" spans="16:16" ht="15.75" customHeight="1" x14ac:dyDescent="0.25">
      <c r="P577" s="15"/>
    </row>
    <row r="578" spans="16:16" ht="15.75" customHeight="1" x14ac:dyDescent="0.25">
      <c r="P578" s="15"/>
    </row>
    <row r="579" spans="16:16" ht="15.75" customHeight="1" x14ac:dyDescent="0.25">
      <c r="P579" s="15"/>
    </row>
    <row r="580" spans="16:16" ht="15.75" customHeight="1" x14ac:dyDescent="0.25">
      <c r="P580" s="15"/>
    </row>
    <row r="581" spans="16:16" ht="15.75" customHeight="1" x14ac:dyDescent="0.25">
      <c r="P581" s="15"/>
    </row>
    <row r="582" spans="16:16" ht="15.75" customHeight="1" x14ac:dyDescent="0.25">
      <c r="P582" s="15"/>
    </row>
    <row r="583" spans="16:16" ht="15.75" customHeight="1" x14ac:dyDescent="0.25">
      <c r="P583" s="15"/>
    </row>
    <row r="584" spans="16:16" ht="15.75" customHeight="1" x14ac:dyDescent="0.25">
      <c r="P584" s="15"/>
    </row>
    <row r="585" spans="16:16" ht="15.75" customHeight="1" x14ac:dyDescent="0.25">
      <c r="P585" s="15"/>
    </row>
    <row r="586" spans="16:16" ht="15.75" customHeight="1" x14ac:dyDescent="0.25">
      <c r="P586" s="15"/>
    </row>
    <row r="587" spans="16:16" ht="15.75" customHeight="1" x14ac:dyDescent="0.25">
      <c r="P587" s="15"/>
    </row>
    <row r="588" spans="16:16" ht="15.75" customHeight="1" x14ac:dyDescent="0.25">
      <c r="P588" s="15"/>
    </row>
    <row r="589" spans="16:16" ht="15.75" customHeight="1" x14ac:dyDescent="0.25">
      <c r="P589" s="15"/>
    </row>
    <row r="590" spans="16:16" ht="15.75" customHeight="1" x14ac:dyDescent="0.25">
      <c r="P590" s="15"/>
    </row>
    <row r="591" spans="16:16" ht="15.75" customHeight="1" x14ac:dyDescent="0.25">
      <c r="P591" s="15"/>
    </row>
    <row r="592" spans="16:16" ht="15.75" customHeight="1" x14ac:dyDescent="0.25">
      <c r="P592" s="15"/>
    </row>
    <row r="593" spans="16:16" ht="15.75" customHeight="1" x14ac:dyDescent="0.25">
      <c r="P593" s="15"/>
    </row>
    <row r="594" spans="16:16" ht="15.75" customHeight="1" x14ac:dyDescent="0.25">
      <c r="P594" s="15"/>
    </row>
    <row r="595" spans="16:16" ht="15.75" customHeight="1" x14ac:dyDescent="0.25">
      <c r="P595" s="15"/>
    </row>
    <row r="596" spans="16:16" ht="15.75" customHeight="1" x14ac:dyDescent="0.25">
      <c r="P596" s="15"/>
    </row>
    <row r="597" spans="16:16" ht="15.75" customHeight="1" x14ac:dyDescent="0.25">
      <c r="P597" s="15"/>
    </row>
    <row r="598" spans="16:16" ht="15.75" customHeight="1" x14ac:dyDescent="0.25">
      <c r="P598" s="15"/>
    </row>
    <row r="599" spans="16:16" ht="15.75" customHeight="1" x14ac:dyDescent="0.25">
      <c r="P599" s="15"/>
    </row>
    <row r="600" spans="16:16" ht="15.75" customHeight="1" x14ac:dyDescent="0.25">
      <c r="P600" s="15"/>
    </row>
    <row r="601" spans="16:16" ht="15.75" customHeight="1" x14ac:dyDescent="0.25">
      <c r="P601" s="15"/>
    </row>
    <row r="602" spans="16:16" ht="15.75" customHeight="1" x14ac:dyDescent="0.25">
      <c r="P602" s="15"/>
    </row>
    <row r="603" spans="16:16" ht="15.75" customHeight="1" x14ac:dyDescent="0.25">
      <c r="P603" s="15"/>
    </row>
    <row r="604" spans="16:16" ht="15.75" customHeight="1" x14ac:dyDescent="0.25">
      <c r="P604" s="15"/>
    </row>
    <row r="605" spans="16:16" ht="15.75" customHeight="1" x14ac:dyDescent="0.25">
      <c r="P605" s="15"/>
    </row>
    <row r="606" spans="16:16" ht="15.75" customHeight="1" x14ac:dyDescent="0.25">
      <c r="P606" s="15"/>
    </row>
    <row r="607" spans="16:16" ht="15.75" customHeight="1" x14ac:dyDescent="0.25">
      <c r="P607" s="15"/>
    </row>
    <row r="608" spans="16:16" ht="15.75" customHeight="1" x14ac:dyDescent="0.25">
      <c r="P608" s="15"/>
    </row>
    <row r="609" spans="16:16" ht="15.75" customHeight="1" x14ac:dyDescent="0.25">
      <c r="P609" s="15"/>
    </row>
    <row r="610" spans="16:16" ht="15.75" customHeight="1" x14ac:dyDescent="0.25">
      <c r="P610" s="15"/>
    </row>
    <row r="611" spans="16:16" ht="15.75" customHeight="1" x14ac:dyDescent="0.25">
      <c r="P611" s="15"/>
    </row>
    <row r="612" spans="16:16" ht="15.75" customHeight="1" x14ac:dyDescent="0.25">
      <c r="P612" s="15"/>
    </row>
    <row r="613" spans="16:16" ht="15.75" customHeight="1" x14ac:dyDescent="0.25">
      <c r="P613" s="15"/>
    </row>
    <row r="614" spans="16:16" ht="15.75" customHeight="1" x14ac:dyDescent="0.25">
      <c r="P614" s="15"/>
    </row>
    <row r="615" spans="16:16" ht="15.75" customHeight="1" x14ac:dyDescent="0.25">
      <c r="P615" s="15"/>
    </row>
    <row r="616" spans="16:16" ht="15.75" customHeight="1" x14ac:dyDescent="0.25">
      <c r="P616" s="15"/>
    </row>
    <row r="617" spans="16:16" ht="15.75" customHeight="1" x14ac:dyDescent="0.25">
      <c r="P617" s="15"/>
    </row>
    <row r="618" spans="16:16" ht="15.75" customHeight="1" x14ac:dyDescent="0.25">
      <c r="P618" s="15"/>
    </row>
    <row r="619" spans="16:16" ht="15.75" customHeight="1" x14ac:dyDescent="0.25">
      <c r="P619" s="15"/>
    </row>
    <row r="620" spans="16:16" ht="15.75" customHeight="1" x14ac:dyDescent="0.25">
      <c r="P620" s="15"/>
    </row>
    <row r="621" spans="16:16" ht="15.75" customHeight="1" x14ac:dyDescent="0.25">
      <c r="P621" s="15"/>
    </row>
    <row r="622" spans="16:16" ht="15.75" customHeight="1" x14ac:dyDescent="0.25">
      <c r="P622" s="15"/>
    </row>
    <row r="623" spans="16:16" ht="15.75" customHeight="1" x14ac:dyDescent="0.25">
      <c r="P623" s="15"/>
    </row>
    <row r="624" spans="16:16" ht="15.75" customHeight="1" x14ac:dyDescent="0.25">
      <c r="P624" s="15"/>
    </row>
    <row r="625" spans="16:16" ht="15.75" customHeight="1" x14ac:dyDescent="0.25">
      <c r="P625" s="15"/>
    </row>
    <row r="626" spans="16:16" ht="15.75" customHeight="1" x14ac:dyDescent="0.25">
      <c r="P626" s="15"/>
    </row>
    <row r="627" spans="16:16" ht="15.75" customHeight="1" x14ac:dyDescent="0.25">
      <c r="P627" s="15"/>
    </row>
    <row r="628" spans="16:16" ht="15.75" customHeight="1" x14ac:dyDescent="0.25">
      <c r="P628" s="15"/>
    </row>
    <row r="629" spans="16:16" ht="15.75" customHeight="1" x14ac:dyDescent="0.25">
      <c r="P629" s="15"/>
    </row>
    <row r="630" spans="16:16" ht="15.75" customHeight="1" x14ac:dyDescent="0.25">
      <c r="P630" s="15"/>
    </row>
    <row r="631" spans="16:16" ht="15.75" customHeight="1" x14ac:dyDescent="0.25">
      <c r="P631" s="15"/>
    </row>
    <row r="632" spans="16:16" ht="15.75" customHeight="1" x14ac:dyDescent="0.25">
      <c r="P632" s="15"/>
    </row>
    <row r="633" spans="16:16" ht="15.75" customHeight="1" x14ac:dyDescent="0.25">
      <c r="P633" s="15"/>
    </row>
    <row r="634" spans="16:16" ht="15.75" customHeight="1" x14ac:dyDescent="0.25">
      <c r="P634" s="15"/>
    </row>
    <row r="635" spans="16:16" ht="15.75" customHeight="1" x14ac:dyDescent="0.25">
      <c r="P635" s="15"/>
    </row>
    <row r="636" spans="16:16" ht="15.75" customHeight="1" x14ac:dyDescent="0.25">
      <c r="P636" s="15"/>
    </row>
    <row r="637" spans="16:16" ht="15.75" customHeight="1" x14ac:dyDescent="0.25">
      <c r="P637" s="15"/>
    </row>
    <row r="638" spans="16:16" ht="15.75" customHeight="1" x14ac:dyDescent="0.25">
      <c r="P638" s="15"/>
    </row>
    <row r="639" spans="16:16" ht="15.75" customHeight="1" x14ac:dyDescent="0.25">
      <c r="P639" s="15"/>
    </row>
    <row r="640" spans="16:16" ht="15.75" customHeight="1" x14ac:dyDescent="0.25">
      <c r="P640" s="15"/>
    </row>
    <row r="641" spans="16:16" ht="15.75" customHeight="1" x14ac:dyDescent="0.25">
      <c r="P641" s="15"/>
    </row>
    <row r="642" spans="16:16" ht="15.75" customHeight="1" x14ac:dyDescent="0.25">
      <c r="P642" s="15"/>
    </row>
    <row r="643" spans="16:16" ht="15.75" customHeight="1" x14ac:dyDescent="0.25">
      <c r="P643" s="15"/>
    </row>
    <row r="644" spans="16:16" ht="15.75" customHeight="1" x14ac:dyDescent="0.25">
      <c r="P644" s="15"/>
    </row>
    <row r="645" spans="16:16" ht="15.75" customHeight="1" x14ac:dyDescent="0.25">
      <c r="P645" s="15"/>
    </row>
    <row r="646" spans="16:16" ht="15.75" customHeight="1" x14ac:dyDescent="0.25">
      <c r="P646" s="15"/>
    </row>
    <row r="647" spans="16:16" ht="15.75" customHeight="1" x14ac:dyDescent="0.25">
      <c r="P647" s="15"/>
    </row>
    <row r="648" spans="16:16" ht="15.75" customHeight="1" x14ac:dyDescent="0.25">
      <c r="P648" s="15"/>
    </row>
    <row r="649" spans="16:16" ht="15.75" customHeight="1" x14ac:dyDescent="0.25">
      <c r="P649" s="15"/>
    </row>
    <row r="650" spans="16:16" ht="15.75" customHeight="1" x14ac:dyDescent="0.25">
      <c r="P650" s="15"/>
    </row>
    <row r="651" spans="16:16" ht="15.75" customHeight="1" x14ac:dyDescent="0.25">
      <c r="P651" s="15"/>
    </row>
    <row r="652" spans="16:16" ht="15.75" customHeight="1" x14ac:dyDescent="0.25">
      <c r="P652" s="15"/>
    </row>
    <row r="653" spans="16:16" ht="15.75" customHeight="1" x14ac:dyDescent="0.25">
      <c r="P653" s="15"/>
    </row>
    <row r="654" spans="16:16" ht="15.75" customHeight="1" x14ac:dyDescent="0.25">
      <c r="P654" s="15"/>
    </row>
    <row r="655" spans="16:16" ht="15.75" customHeight="1" x14ac:dyDescent="0.25">
      <c r="P655" s="15"/>
    </row>
    <row r="656" spans="16:16" ht="15.75" customHeight="1" x14ac:dyDescent="0.25">
      <c r="P656" s="15"/>
    </row>
    <row r="657" spans="16:16" ht="15.75" customHeight="1" x14ac:dyDescent="0.25">
      <c r="P657" s="15"/>
    </row>
    <row r="658" spans="16:16" ht="15.75" customHeight="1" x14ac:dyDescent="0.25">
      <c r="P658" s="15"/>
    </row>
    <row r="659" spans="16:16" ht="15.75" customHeight="1" x14ac:dyDescent="0.25">
      <c r="P659" s="15"/>
    </row>
    <row r="660" spans="16:16" ht="15.75" customHeight="1" x14ac:dyDescent="0.25">
      <c r="P660" s="15"/>
    </row>
    <row r="661" spans="16:16" ht="15.75" customHeight="1" x14ac:dyDescent="0.25">
      <c r="P661" s="15"/>
    </row>
    <row r="662" spans="16:16" ht="15.75" customHeight="1" x14ac:dyDescent="0.25">
      <c r="P662" s="15"/>
    </row>
    <row r="663" spans="16:16" ht="15.75" customHeight="1" x14ac:dyDescent="0.25">
      <c r="P663" s="15"/>
    </row>
    <row r="664" spans="16:16" ht="15.75" customHeight="1" x14ac:dyDescent="0.25">
      <c r="P664" s="15"/>
    </row>
    <row r="665" spans="16:16" ht="15.75" customHeight="1" x14ac:dyDescent="0.25">
      <c r="P665" s="15"/>
    </row>
    <row r="666" spans="16:16" ht="15.75" customHeight="1" x14ac:dyDescent="0.25">
      <c r="P666" s="15"/>
    </row>
    <row r="667" spans="16:16" ht="15.75" customHeight="1" x14ac:dyDescent="0.25">
      <c r="P667" s="15"/>
    </row>
    <row r="668" spans="16:16" ht="15.75" customHeight="1" x14ac:dyDescent="0.25">
      <c r="P668" s="15"/>
    </row>
    <row r="669" spans="16:16" ht="15.75" customHeight="1" x14ac:dyDescent="0.25">
      <c r="P669" s="15"/>
    </row>
    <row r="670" spans="16:16" ht="15.75" customHeight="1" x14ac:dyDescent="0.25">
      <c r="P670" s="15"/>
    </row>
    <row r="671" spans="16:16" ht="15.75" customHeight="1" x14ac:dyDescent="0.25">
      <c r="P671" s="15"/>
    </row>
    <row r="672" spans="16:16" ht="15.75" customHeight="1" x14ac:dyDescent="0.25">
      <c r="P672" s="15"/>
    </row>
    <row r="673" spans="16:16" ht="15.75" customHeight="1" x14ac:dyDescent="0.25">
      <c r="P673" s="15"/>
    </row>
    <row r="674" spans="16:16" ht="15.75" customHeight="1" x14ac:dyDescent="0.25">
      <c r="P674" s="15"/>
    </row>
    <row r="675" spans="16:16" ht="15.75" customHeight="1" x14ac:dyDescent="0.25">
      <c r="P675" s="15"/>
    </row>
    <row r="676" spans="16:16" ht="15.75" customHeight="1" x14ac:dyDescent="0.25">
      <c r="P676" s="15"/>
    </row>
    <row r="677" spans="16:16" ht="15.75" customHeight="1" x14ac:dyDescent="0.25">
      <c r="P677" s="15"/>
    </row>
    <row r="678" spans="16:16" ht="15.75" customHeight="1" x14ac:dyDescent="0.25">
      <c r="P678" s="15"/>
    </row>
    <row r="679" spans="16:16" ht="15.75" customHeight="1" x14ac:dyDescent="0.25">
      <c r="P679" s="15"/>
    </row>
    <row r="680" spans="16:16" ht="15.75" customHeight="1" x14ac:dyDescent="0.25">
      <c r="P680" s="15"/>
    </row>
    <row r="681" spans="16:16" ht="15.75" customHeight="1" x14ac:dyDescent="0.25">
      <c r="P681" s="15"/>
    </row>
    <row r="682" spans="16:16" ht="15.75" customHeight="1" x14ac:dyDescent="0.25">
      <c r="P682" s="15"/>
    </row>
    <row r="683" spans="16:16" ht="15.75" customHeight="1" x14ac:dyDescent="0.25">
      <c r="P683" s="15"/>
    </row>
    <row r="684" spans="16:16" ht="15.75" customHeight="1" x14ac:dyDescent="0.25">
      <c r="P684" s="15"/>
    </row>
    <row r="685" spans="16:16" ht="15.75" customHeight="1" x14ac:dyDescent="0.25">
      <c r="P685" s="15"/>
    </row>
    <row r="686" spans="16:16" ht="15.75" customHeight="1" x14ac:dyDescent="0.25">
      <c r="P686" s="15"/>
    </row>
    <row r="687" spans="16:16" ht="15.75" customHeight="1" x14ac:dyDescent="0.25">
      <c r="P687" s="15"/>
    </row>
    <row r="688" spans="16:16" ht="15.75" customHeight="1" x14ac:dyDescent="0.25">
      <c r="P688" s="15"/>
    </row>
    <row r="689" spans="16:16" ht="15.75" customHeight="1" x14ac:dyDescent="0.25">
      <c r="P689" s="15"/>
    </row>
    <row r="690" spans="16:16" ht="15.75" customHeight="1" x14ac:dyDescent="0.25">
      <c r="P690" s="15"/>
    </row>
    <row r="691" spans="16:16" ht="15.75" customHeight="1" x14ac:dyDescent="0.25">
      <c r="P691" s="15"/>
    </row>
    <row r="692" spans="16:16" ht="15.75" customHeight="1" x14ac:dyDescent="0.25">
      <c r="P692" s="15"/>
    </row>
    <row r="693" spans="16:16" ht="15.75" customHeight="1" x14ac:dyDescent="0.25">
      <c r="P693" s="15"/>
    </row>
    <row r="694" spans="16:16" ht="15.75" customHeight="1" x14ac:dyDescent="0.25">
      <c r="P694" s="15"/>
    </row>
    <row r="695" spans="16:16" ht="15.75" customHeight="1" x14ac:dyDescent="0.25">
      <c r="P695" s="15"/>
    </row>
    <row r="696" spans="16:16" ht="15.75" customHeight="1" x14ac:dyDescent="0.25">
      <c r="P696" s="15"/>
    </row>
    <row r="697" spans="16:16" ht="15.75" customHeight="1" x14ac:dyDescent="0.25">
      <c r="P697" s="15"/>
    </row>
    <row r="698" spans="16:16" ht="15.75" customHeight="1" x14ac:dyDescent="0.25">
      <c r="P698" s="15"/>
    </row>
    <row r="699" spans="16:16" ht="15.75" customHeight="1" x14ac:dyDescent="0.25">
      <c r="P699" s="15"/>
    </row>
    <row r="700" spans="16:16" ht="15.75" customHeight="1" x14ac:dyDescent="0.25">
      <c r="P700" s="15"/>
    </row>
    <row r="701" spans="16:16" ht="15.75" customHeight="1" x14ac:dyDescent="0.25">
      <c r="P701" s="15"/>
    </row>
    <row r="702" spans="16:16" ht="15.75" customHeight="1" x14ac:dyDescent="0.25">
      <c r="P702" s="15"/>
    </row>
    <row r="703" spans="16:16" ht="15.75" customHeight="1" x14ac:dyDescent="0.25">
      <c r="P703" s="15"/>
    </row>
    <row r="704" spans="16:16" ht="15.75" customHeight="1" x14ac:dyDescent="0.25">
      <c r="P704" s="15"/>
    </row>
    <row r="705" spans="16:16" ht="15.75" customHeight="1" x14ac:dyDescent="0.25">
      <c r="P705" s="15"/>
    </row>
    <row r="706" spans="16:16" ht="15.75" customHeight="1" x14ac:dyDescent="0.25">
      <c r="P706" s="15"/>
    </row>
    <row r="707" spans="16:16" ht="15.75" customHeight="1" x14ac:dyDescent="0.25">
      <c r="P707" s="15"/>
    </row>
    <row r="708" spans="16:16" ht="15.75" customHeight="1" x14ac:dyDescent="0.25">
      <c r="P708" s="15"/>
    </row>
    <row r="709" spans="16:16" ht="15.75" customHeight="1" x14ac:dyDescent="0.25">
      <c r="P709" s="15"/>
    </row>
    <row r="710" spans="16:16" ht="15.75" customHeight="1" x14ac:dyDescent="0.25">
      <c r="P710" s="15"/>
    </row>
    <row r="711" spans="16:16" ht="15.75" customHeight="1" x14ac:dyDescent="0.25">
      <c r="P711" s="15"/>
    </row>
    <row r="712" spans="16:16" ht="15.75" customHeight="1" x14ac:dyDescent="0.25">
      <c r="P712" s="15"/>
    </row>
    <row r="713" spans="16:16" ht="15.75" customHeight="1" x14ac:dyDescent="0.25">
      <c r="P713" s="15"/>
    </row>
    <row r="714" spans="16:16" ht="15.75" customHeight="1" x14ac:dyDescent="0.25">
      <c r="P714" s="15"/>
    </row>
    <row r="715" spans="16:16" ht="15.75" customHeight="1" x14ac:dyDescent="0.25">
      <c r="P715" s="15"/>
    </row>
    <row r="716" spans="16:16" ht="15.75" customHeight="1" x14ac:dyDescent="0.25">
      <c r="P716" s="15"/>
    </row>
    <row r="717" spans="16:16" ht="15.75" customHeight="1" x14ac:dyDescent="0.25">
      <c r="P717" s="15"/>
    </row>
    <row r="718" spans="16:16" ht="15.75" customHeight="1" x14ac:dyDescent="0.25">
      <c r="P718" s="15"/>
    </row>
    <row r="719" spans="16:16" ht="15.75" customHeight="1" x14ac:dyDescent="0.25">
      <c r="P719" s="15"/>
    </row>
    <row r="720" spans="16:16" ht="15.75" customHeight="1" x14ac:dyDescent="0.25">
      <c r="P720" s="15"/>
    </row>
    <row r="721" spans="16:16" ht="15.75" customHeight="1" x14ac:dyDescent="0.25">
      <c r="P721" s="15"/>
    </row>
    <row r="722" spans="16:16" ht="15.75" customHeight="1" x14ac:dyDescent="0.25">
      <c r="P722" s="15"/>
    </row>
    <row r="723" spans="16:16" ht="15.75" customHeight="1" x14ac:dyDescent="0.25">
      <c r="P723" s="15"/>
    </row>
    <row r="724" spans="16:16" ht="15.75" customHeight="1" x14ac:dyDescent="0.25">
      <c r="P724" s="15"/>
    </row>
    <row r="725" spans="16:16" ht="15.75" customHeight="1" x14ac:dyDescent="0.25">
      <c r="P725" s="15"/>
    </row>
    <row r="726" spans="16:16" ht="15.75" customHeight="1" x14ac:dyDescent="0.25">
      <c r="P726" s="15"/>
    </row>
    <row r="727" spans="16:16" ht="15.75" customHeight="1" x14ac:dyDescent="0.25">
      <c r="P727" s="15"/>
    </row>
    <row r="728" spans="16:16" ht="15.75" customHeight="1" x14ac:dyDescent="0.25">
      <c r="P728" s="15"/>
    </row>
    <row r="729" spans="16:16" ht="15.75" customHeight="1" x14ac:dyDescent="0.25">
      <c r="P729" s="15"/>
    </row>
    <row r="730" spans="16:16" ht="15.75" customHeight="1" x14ac:dyDescent="0.25">
      <c r="P730" s="15"/>
    </row>
    <row r="731" spans="16:16" ht="15.75" customHeight="1" x14ac:dyDescent="0.25">
      <c r="P731" s="15"/>
    </row>
    <row r="732" spans="16:16" ht="15.75" customHeight="1" x14ac:dyDescent="0.25">
      <c r="P732" s="15"/>
    </row>
    <row r="733" spans="16:16" ht="15.75" customHeight="1" x14ac:dyDescent="0.25">
      <c r="P733" s="15"/>
    </row>
    <row r="734" spans="16:16" ht="15.75" customHeight="1" x14ac:dyDescent="0.25">
      <c r="P734" s="15"/>
    </row>
    <row r="735" spans="16:16" ht="15.75" customHeight="1" x14ac:dyDescent="0.25">
      <c r="P735" s="15"/>
    </row>
    <row r="736" spans="16:16" ht="15.75" customHeight="1" x14ac:dyDescent="0.25">
      <c r="P736" s="15"/>
    </row>
    <row r="737" spans="16:16" ht="15.75" customHeight="1" x14ac:dyDescent="0.25">
      <c r="P737" s="15"/>
    </row>
    <row r="738" spans="16:16" ht="15.75" customHeight="1" x14ac:dyDescent="0.25">
      <c r="P738" s="15"/>
    </row>
    <row r="739" spans="16:16" ht="15.75" customHeight="1" x14ac:dyDescent="0.25">
      <c r="P739" s="15"/>
    </row>
    <row r="740" spans="16:16" ht="15.75" customHeight="1" x14ac:dyDescent="0.25">
      <c r="P740" s="15"/>
    </row>
    <row r="741" spans="16:16" ht="15.75" customHeight="1" x14ac:dyDescent="0.25">
      <c r="P741" s="15"/>
    </row>
    <row r="742" spans="16:16" ht="15.75" customHeight="1" x14ac:dyDescent="0.25">
      <c r="P742" s="15"/>
    </row>
    <row r="743" spans="16:16" ht="15.75" customHeight="1" x14ac:dyDescent="0.25">
      <c r="P743" s="15"/>
    </row>
    <row r="744" spans="16:16" ht="15.75" customHeight="1" x14ac:dyDescent="0.25">
      <c r="P744" s="15"/>
    </row>
    <row r="745" spans="16:16" ht="15.75" customHeight="1" x14ac:dyDescent="0.25">
      <c r="P745" s="15"/>
    </row>
    <row r="746" spans="16:16" ht="15.75" customHeight="1" x14ac:dyDescent="0.25">
      <c r="P746" s="15"/>
    </row>
    <row r="747" spans="16:16" ht="15.75" customHeight="1" x14ac:dyDescent="0.25">
      <c r="P747" s="15"/>
    </row>
    <row r="748" spans="16:16" ht="15.75" customHeight="1" x14ac:dyDescent="0.25">
      <c r="P748" s="15"/>
    </row>
    <row r="749" spans="16:16" ht="15.75" customHeight="1" x14ac:dyDescent="0.25">
      <c r="P749" s="15"/>
    </row>
    <row r="750" spans="16:16" ht="15.75" customHeight="1" x14ac:dyDescent="0.25">
      <c r="P750" s="15"/>
    </row>
    <row r="751" spans="16:16" ht="15.75" customHeight="1" x14ac:dyDescent="0.25">
      <c r="P751" s="15"/>
    </row>
    <row r="752" spans="16:16" ht="15.75" customHeight="1" x14ac:dyDescent="0.25">
      <c r="P752" s="15"/>
    </row>
    <row r="753" spans="16:16" ht="15.75" customHeight="1" x14ac:dyDescent="0.25">
      <c r="P753" s="15"/>
    </row>
    <row r="754" spans="16:16" ht="15.75" customHeight="1" x14ac:dyDescent="0.25">
      <c r="P754" s="15"/>
    </row>
    <row r="755" spans="16:16" ht="15.75" customHeight="1" x14ac:dyDescent="0.25">
      <c r="P755" s="15"/>
    </row>
    <row r="756" spans="16:16" ht="15.75" customHeight="1" x14ac:dyDescent="0.25">
      <c r="P756" s="15"/>
    </row>
    <row r="757" spans="16:16" ht="15.75" customHeight="1" x14ac:dyDescent="0.25">
      <c r="P757" s="15"/>
    </row>
    <row r="758" spans="16:16" ht="15.75" customHeight="1" x14ac:dyDescent="0.25">
      <c r="P758" s="15"/>
    </row>
    <row r="759" spans="16:16" ht="15.75" customHeight="1" x14ac:dyDescent="0.25">
      <c r="P759" s="15"/>
    </row>
    <row r="760" spans="16:16" ht="15.75" customHeight="1" x14ac:dyDescent="0.25">
      <c r="P760" s="15"/>
    </row>
    <row r="761" spans="16:16" ht="15.75" customHeight="1" x14ac:dyDescent="0.25">
      <c r="P761" s="15"/>
    </row>
    <row r="762" spans="16:16" ht="15.75" customHeight="1" x14ac:dyDescent="0.25">
      <c r="P762" s="15"/>
    </row>
    <row r="763" spans="16:16" ht="15.75" customHeight="1" x14ac:dyDescent="0.25">
      <c r="P763" s="15"/>
    </row>
    <row r="764" spans="16:16" ht="15.75" customHeight="1" x14ac:dyDescent="0.25">
      <c r="P764" s="15"/>
    </row>
    <row r="765" spans="16:16" ht="15.75" customHeight="1" x14ac:dyDescent="0.25">
      <c r="P765" s="15"/>
    </row>
    <row r="766" spans="16:16" ht="15.75" customHeight="1" x14ac:dyDescent="0.25">
      <c r="P766" s="15"/>
    </row>
    <row r="767" spans="16:16" ht="15.75" customHeight="1" x14ac:dyDescent="0.25">
      <c r="P767" s="15"/>
    </row>
    <row r="768" spans="16:16" ht="15.75" customHeight="1" x14ac:dyDescent="0.25">
      <c r="P768" s="15"/>
    </row>
    <row r="769" spans="16:16" ht="15.75" customHeight="1" x14ac:dyDescent="0.25">
      <c r="P769" s="15"/>
    </row>
    <row r="770" spans="16:16" ht="15.75" customHeight="1" x14ac:dyDescent="0.25">
      <c r="P770" s="15"/>
    </row>
    <row r="771" spans="16:16" ht="15.75" customHeight="1" x14ac:dyDescent="0.25">
      <c r="P771" s="15"/>
    </row>
    <row r="772" spans="16:16" ht="15.75" customHeight="1" x14ac:dyDescent="0.25">
      <c r="P772" s="15"/>
    </row>
    <row r="773" spans="16:16" ht="15.75" customHeight="1" x14ac:dyDescent="0.25">
      <c r="P773" s="15"/>
    </row>
    <row r="774" spans="16:16" ht="15.75" customHeight="1" x14ac:dyDescent="0.25">
      <c r="P774" s="15"/>
    </row>
    <row r="775" spans="16:16" ht="15.75" customHeight="1" x14ac:dyDescent="0.25">
      <c r="P775" s="15"/>
    </row>
    <row r="776" spans="16:16" ht="15.75" customHeight="1" x14ac:dyDescent="0.25">
      <c r="P776" s="15"/>
    </row>
    <row r="777" spans="16:16" ht="15.75" customHeight="1" x14ac:dyDescent="0.25">
      <c r="P777" s="15"/>
    </row>
    <row r="778" spans="16:16" ht="15.75" customHeight="1" x14ac:dyDescent="0.25">
      <c r="P778" s="15"/>
    </row>
    <row r="779" spans="16:16" ht="15.75" customHeight="1" x14ac:dyDescent="0.25">
      <c r="P779" s="15"/>
    </row>
    <row r="780" spans="16:16" ht="15.75" customHeight="1" x14ac:dyDescent="0.25">
      <c r="P780" s="15"/>
    </row>
    <row r="781" spans="16:16" ht="15.75" customHeight="1" x14ac:dyDescent="0.25">
      <c r="P781" s="15"/>
    </row>
    <row r="782" spans="16:16" ht="15.75" customHeight="1" x14ac:dyDescent="0.25">
      <c r="P782" s="15"/>
    </row>
    <row r="783" spans="16:16" ht="15.75" customHeight="1" x14ac:dyDescent="0.25">
      <c r="P783" s="15"/>
    </row>
    <row r="784" spans="16:16" ht="15.75" customHeight="1" x14ac:dyDescent="0.25">
      <c r="P784" s="15"/>
    </row>
    <row r="785" spans="16:16" ht="15.75" customHeight="1" x14ac:dyDescent="0.25">
      <c r="P785" s="15"/>
    </row>
    <row r="786" spans="16:16" ht="15.75" customHeight="1" x14ac:dyDescent="0.25">
      <c r="P786" s="15"/>
    </row>
    <row r="787" spans="16:16" ht="15.75" customHeight="1" x14ac:dyDescent="0.25">
      <c r="P787" s="15"/>
    </row>
    <row r="788" spans="16:16" ht="15.75" customHeight="1" x14ac:dyDescent="0.25">
      <c r="P788" s="15"/>
    </row>
    <row r="789" spans="16:16" ht="15.75" customHeight="1" x14ac:dyDescent="0.25">
      <c r="P789" s="15"/>
    </row>
    <row r="790" spans="16:16" ht="15.75" customHeight="1" x14ac:dyDescent="0.25">
      <c r="P790" s="15"/>
    </row>
    <row r="791" spans="16:16" ht="15.75" customHeight="1" x14ac:dyDescent="0.25">
      <c r="P791" s="15"/>
    </row>
    <row r="792" spans="16:16" ht="15.75" customHeight="1" x14ac:dyDescent="0.25">
      <c r="P792" s="15"/>
    </row>
    <row r="793" spans="16:16" ht="15.75" customHeight="1" x14ac:dyDescent="0.25">
      <c r="P793" s="15"/>
    </row>
    <row r="794" spans="16:16" ht="15.75" customHeight="1" x14ac:dyDescent="0.25">
      <c r="P794" s="15"/>
    </row>
    <row r="795" spans="16:16" ht="15.75" customHeight="1" x14ac:dyDescent="0.25">
      <c r="P795" s="15"/>
    </row>
    <row r="796" spans="16:16" ht="15.75" customHeight="1" x14ac:dyDescent="0.25">
      <c r="P796" s="15"/>
    </row>
    <row r="797" spans="16:16" ht="15.75" customHeight="1" x14ac:dyDescent="0.25">
      <c r="P797" s="15"/>
    </row>
    <row r="798" spans="16:16" ht="15.75" customHeight="1" x14ac:dyDescent="0.25">
      <c r="P798" s="15"/>
    </row>
    <row r="799" spans="16:16" ht="15.75" customHeight="1" x14ac:dyDescent="0.25">
      <c r="P799" s="15"/>
    </row>
    <row r="800" spans="16:16" ht="15.75" customHeight="1" x14ac:dyDescent="0.25">
      <c r="P800" s="15"/>
    </row>
    <row r="801" spans="16:16" ht="15.75" customHeight="1" x14ac:dyDescent="0.25">
      <c r="P801" s="15"/>
    </row>
    <row r="802" spans="16:16" ht="15.75" customHeight="1" x14ac:dyDescent="0.25">
      <c r="P802" s="15"/>
    </row>
    <row r="803" spans="16:16" ht="15.75" customHeight="1" x14ac:dyDescent="0.25">
      <c r="P803" s="15"/>
    </row>
    <row r="804" spans="16:16" ht="15.75" customHeight="1" x14ac:dyDescent="0.25">
      <c r="P804" s="15"/>
    </row>
    <row r="805" spans="16:16" ht="15.75" customHeight="1" x14ac:dyDescent="0.25">
      <c r="P805" s="15"/>
    </row>
    <row r="806" spans="16:16" ht="15.75" customHeight="1" x14ac:dyDescent="0.25">
      <c r="P806" s="15"/>
    </row>
    <row r="807" spans="16:16" ht="15.75" customHeight="1" x14ac:dyDescent="0.25">
      <c r="P807" s="15"/>
    </row>
    <row r="808" spans="16:16" ht="15.75" customHeight="1" x14ac:dyDescent="0.25">
      <c r="P808" s="15"/>
    </row>
    <row r="809" spans="16:16" ht="15.75" customHeight="1" x14ac:dyDescent="0.25">
      <c r="P809" s="15"/>
    </row>
    <row r="810" spans="16:16" ht="15.75" customHeight="1" x14ac:dyDescent="0.25">
      <c r="P810" s="15"/>
    </row>
    <row r="811" spans="16:16" ht="15.75" customHeight="1" x14ac:dyDescent="0.25">
      <c r="P811" s="15"/>
    </row>
    <row r="812" spans="16:16" ht="15.75" customHeight="1" x14ac:dyDescent="0.25">
      <c r="P812" s="15"/>
    </row>
    <row r="813" spans="16:16" ht="15.75" customHeight="1" x14ac:dyDescent="0.25">
      <c r="P813" s="15"/>
    </row>
    <row r="814" spans="16:16" ht="15.75" customHeight="1" x14ac:dyDescent="0.25">
      <c r="P814" s="15"/>
    </row>
    <row r="815" spans="16:16" ht="15.75" customHeight="1" x14ac:dyDescent="0.25">
      <c r="P815" s="15"/>
    </row>
    <row r="816" spans="16:16" ht="15.75" customHeight="1" x14ac:dyDescent="0.25">
      <c r="P816" s="15"/>
    </row>
    <row r="817" spans="16:16" ht="15.75" customHeight="1" x14ac:dyDescent="0.25">
      <c r="P817" s="15"/>
    </row>
    <row r="818" spans="16:16" ht="15.75" customHeight="1" x14ac:dyDescent="0.25">
      <c r="P818" s="15"/>
    </row>
    <row r="819" spans="16:16" ht="15.75" customHeight="1" x14ac:dyDescent="0.25">
      <c r="P819" s="15"/>
    </row>
    <row r="820" spans="16:16" ht="15.75" customHeight="1" x14ac:dyDescent="0.25">
      <c r="P820" s="15"/>
    </row>
    <row r="821" spans="16:16" ht="15.75" customHeight="1" x14ac:dyDescent="0.25">
      <c r="P821" s="15"/>
    </row>
    <row r="822" spans="16:16" ht="15.75" customHeight="1" x14ac:dyDescent="0.25">
      <c r="P822" s="15"/>
    </row>
    <row r="823" spans="16:16" ht="15.75" customHeight="1" x14ac:dyDescent="0.25">
      <c r="P823" s="15"/>
    </row>
    <row r="824" spans="16:16" ht="15.75" customHeight="1" x14ac:dyDescent="0.25">
      <c r="P824" s="15"/>
    </row>
    <row r="825" spans="16:16" ht="15.75" customHeight="1" x14ac:dyDescent="0.25">
      <c r="P825" s="15"/>
    </row>
    <row r="826" spans="16:16" ht="15.75" customHeight="1" x14ac:dyDescent="0.25">
      <c r="P826" s="15"/>
    </row>
    <row r="827" spans="16:16" ht="15.75" customHeight="1" x14ac:dyDescent="0.25">
      <c r="P827" s="15"/>
    </row>
    <row r="828" spans="16:16" ht="15.75" customHeight="1" x14ac:dyDescent="0.25">
      <c r="P828" s="15"/>
    </row>
    <row r="829" spans="16:16" ht="15.75" customHeight="1" x14ac:dyDescent="0.25">
      <c r="P829" s="15"/>
    </row>
    <row r="830" spans="16:16" ht="15.75" customHeight="1" x14ac:dyDescent="0.25">
      <c r="P830" s="15"/>
    </row>
    <row r="831" spans="16:16" ht="15.75" customHeight="1" x14ac:dyDescent="0.25">
      <c r="P831" s="15"/>
    </row>
    <row r="832" spans="16:16" ht="15.75" customHeight="1" x14ac:dyDescent="0.25">
      <c r="P832" s="15"/>
    </row>
    <row r="833" spans="16:16" ht="15.75" customHeight="1" x14ac:dyDescent="0.25">
      <c r="P833" s="15"/>
    </row>
    <row r="834" spans="16:16" ht="15.75" customHeight="1" x14ac:dyDescent="0.25">
      <c r="P834" s="15"/>
    </row>
    <row r="835" spans="16:16" ht="15.75" customHeight="1" x14ac:dyDescent="0.25">
      <c r="P835" s="15"/>
    </row>
    <row r="836" spans="16:16" ht="15.75" customHeight="1" x14ac:dyDescent="0.25">
      <c r="P836" s="15"/>
    </row>
    <row r="837" spans="16:16" ht="15.75" customHeight="1" x14ac:dyDescent="0.25">
      <c r="P837" s="15"/>
    </row>
    <row r="838" spans="16:16" ht="15.75" customHeight="1" x14ac:dyDescent="0.25">
      <c r="P838" s="15"/>
    </row>
    <row r="839" spans="16:16" ht="15.75" customHeight="1" x14ac:dyDescent="0.25">
      <c r="P839" s="15"/>
    </row>
    <row r="840" spans="16:16" ht="15.75" customHeight="1" x14ac:dyDescent="0.25">
      <c r="P840" s="15"/>
    </row>
    <row r="841" spans="16:16" ht="15.75" customHeight="1" x14ac:dyDescent="0.25">
      <c r="P841" s="15"/>
    </row>
    <row r="842" spans="16:16" ht="15.75" customHeight="1" x14ac:dyDescent="0.25">
      <c r="P842" s="15"/>
    </row>
    <row r="843" spans="16:16" ht="15.75" customHeight="1" x14ac:dyDescent="0.25">
      <c r="P843" s="15"/>
    </row>
    <row r="844" spans="16:16" ht="15.75" customHeight="1" x14ac:dyDescent="0.25">
      <c r="P844" s="15"/>
    </row>
    <row r="845" spans="16:16" ht="15.75" customHeight="1" x14ac:dyDescent="0.25">
      <c r="P845" s="15"/>
    </row>
    <row r="846" spans="16:16" ht="15.75" customHeight="1" x14ac:dyDescent="0.25">
      <c r="P846" s="15"/>
    </row>
    <row r="847" spans="16:16" ht="15.75" customHeight="1" x14ac:dyDescent="0.25">
      <c r="P847" s="15"/>
    </row>
    <row r="848" spans="16:16" ht="15.75" customHeight="1" x14ac:dyDescent="0.25">
      <c r="P848" s="15"/>
    </row>
    <row r="849" spans="16:16" ht="15.75" customHeight="1" x14ac:dyDescent="0.25">
      <c r="P849" s="15"/>
    </row>
    <row r="850" spans="16:16" ht="15.75" customHeight="1" x14ac:dyDescent="0.25">
      <c r="P850" s="15"/>
    </row>
    <row r="851" spans="16:16" ht="15.75" customHeight="1" x14ac:dyDescent="0.25">
      <c r="P851" s="15"/>
    </row>
    <row r="852" spans="16:16" ht="15.75" customHeight="1" x14ac:dyDescent="0.25">
      <c r="P852" s="15"/>
    </row>
    <row r="853" spans="16:16" ht="15.75" customHeight="1" x14ac:dyDescent="0.25">
      <c r="P853" s="15"/>
    </row>
    <row r="854" spans="16:16" ht="15.75" customHeight="1" x14ac:dyDescent="0.25">
      <c r="P854" s="15"/>
    </row>
    <row r="855" spans="16:16" ht="15.75" customHeight="1" x14ac:dyDescent="0.25">
      <c r="P855" s="15"/>
    </row>
    <row r="856" spans="16:16" ht="15.75" customHeight="1" x14ac:dyDescent="0.25">
      <c r="P856" s="15"/>
    </row>
    <row r="857" spans="16:16" ht="15.75" customHeight="1" x14ac:dyDescent="0.25">
      <c r="P857" s="15"/>
    </row>
    <row r="858" spans="16:16" ht="15.75" customHeight="1" x14ac:dyDescent="0.25">
      <c r="P858" s="15"/>
    </row>
    <row r="859" spans="16:16" ht="15.75" customHeight="1" x14ac:dyDescent="0.25">
      <c r="P859" s="15"/>
    </row>
    <row r="860" spans="16:16" ht="15.75" customHeight="1" x14ac:dyDescent="0.25">
      <c r="P860" s="15"/>
    </row>
    <row r="861" spans="16:16" ht="15.75" customHeight="1" x14ac:dyDescent="0.25">
      <c r="P861" s="15"/>
    </row>
    <row r="862" spans="16:16" ht="15.75" customHeight="1" x14ac:dyDescent="0.25">
      <c r="P862" s="15"/>
    </row>
    <row r="863" spans="16:16" ht="15.75" customHeight="1" x14ac:dyDescent="0.25">
      <c r="P863" s="15"/>
    </row>
    <row r="864" spans="16:16" ht="15.75" customHeight="1" x14ac:dyDescent="0.25">
      <c r="P864" s="15"/>
    </row>
    <row r="865" spans="16:16" ht="15.75" customHeight="1" x14ac:dyDescent="0.25">
      <c r="P865" s="15"/>
    </row>
    <row r="866" spans="16:16" ht="15.75" customHeight="1" x14ac:dyDescent="0.25">
      <c r="P866" s="15"/>
    </row>
    <row r="867" spans="16:16" ht="15.75" customHeight="1" x14ac:dyDescent="0.25">
      <c r="P867" s="15"/>
    </row>
    <row r="868" spans="16:16" ht="15.75" customHeight="1" x14ac:dyDescent="0.25">
      <c r="P868" s="15"/>
    </row>
    <row r="869" spans="16:16" ht="15.75" customHeight="1" x14ac:dyDescent="0.25">
      <c r="P869" s="15"/>
    </row>
    <row r="870" spans="16:16" ht="15.75" customHeight="1" x14ac:dyDescent="0.25">
      <c r="P870" s="15"/>
    </row>
    <row r="871" spans="16:16" ht="15.75" customHeight="1" x14ac:dyDescent="0.25">
      <c r="P871" s="15"/>
    </row>
    <row r="872" spans="16:16" ht="15.75" customHeight="1" x14ac:dyDescent="0.25">
      <c r="P872" s="15"/>
    </row>
    <row r="873" spans="16:16" ht="15.75" customHeight="1" x14ac:dyDescent="0.25">
      <c r="P873" s="15"/>
    </row>
    <row r="874" spans="16:16" ht="15.75" customHeight="1" x14ac:dyDescent="0.25">
      <c r="P874" s="15"/>
    </row>
    <row r="875" spans="16:16" ht="15.75" customHeight="1" x14ac:dyDescent="0.25">
      <c r="P875" s="15"/>
    </row>
    <row r="876" spans="16:16" ht="15.75" customHeight="1" x14ac:dyDescent="0.25">
      <c r="P876" s="15"/>
    </row>
    <row r="877" spans="16:16" ht="15.75" customHeight="1" x14ac:dyDescent="0.25">
      <c r="P877" s="15"/>
    </row>
    <row r="878" spans="16:16" ht="15.75" customHeight="1" x14ac:dyDescent="0.25">
      <c r="P878" s="15"/>
    </row>
    <row r="879" spans="16:16" ht="15.75" customHeight="1" x14ac:dyDescent="0.25">
      <c r="P879" s="15"/>
    </row>
    <row r="880" spans="16:16" ht="15.75" customHeight="1" x14ac:dyDescent="0.25">
      <c r="P880" s="15"/>
    </row>
    <row r="881" spans="16:16" ht="15.75" customHeight="1" x14ac:dyDescent="0.25">
      <c r="P881" s="15"/>
    </row>
    <row r="882" spans="16:16" ht="15.75" customHeight="1" x14ac:dyDescent="0.25">
      <c r="P882" s="15"/>
    </row>
    <row r="883" spans="16:16" ht="15.75" customHeight="1" x14ac:dyDescent="0.25">
      <c r="P883" s="15"/>
    </row>
    <row r="884" spans="16:16" ht="15.75" customHeight="1" x14ac:dyDescent="0.25">
      <c r="P884" s="15"/>
    </row>
    <row r="885" spans="16:16" ht="15.75" customHeight="1" x14ac:dyDescent="0.25">
      <c r="P885" s="15"/>
    </row>
    <row r="886" spans="16:16" ht="15.75" customHeight="1" x14ac:dyDescent="0.25">
      <c r="P886" s="15"/>
    </row>
    <row r="887" spans="16:16" ht="15.75" customHeight="1" x14ac:dyDescent="0.25">
      <c r="P887" s="15"/>
    </row>
    <row r="888" spans="16:16" ht="15.75" customHeight="1" x14ac:dyDescent="0.25">
      <c r="P888" s="15"/>
    </row>
    <row r="889" spans="16:16" ht="15.75" customHeight="1" x14ac:dyDescent="0.25">
      <c r="P889" s="15"/>
    </row>
    <row r="890" spans="16:16" ht="15.75" customHeight="1" x14ac:dyDescent="0.25">
      <c r="P890" s="15"/>
    </row>
    <row r="891" spans="16:16" ht="15.75" customHeight="1" x14ac:dyDescent="0.25">
      <c r="P891" s="15"/>
    </row>
    <row r="892" spans="16:16" ht="15.75" customHeight="1" x14ac:dyDescent="0.25">
      <c r="P892" s="15"/>
    </row>
    <row r="893" spans="16:16" ht="15.75" customHeight="1" x14ac:dyDescent="0.25">
      <c r="P893" s="15"/>
    </row>
    <row r="894" spans="16:16" ht="15.75" customHeight="1" x14ac:dyDescent="0.25">
      <c r="P894" s="15"/>
    </row>
    <row r="895" spans="16:16" ht="15.75" customHeight="1" x14ac:dyDescent="0.25">
      <c r="P895" s="15"/>
    </row>
    <row r="896" spans="16:16" ht="15.75" customHeight="1" x14ac:dyDescent="0.25">
      <c r="P896" s="15"/>
    </row>
    <row r="897" spans="16:16" ht="15.75" customHeight="1" x14ac:dyDescent="0.25">
      <c r="P897" s="15"/>
    </row>
    <row r="898" spans="16:16" ht="15.75" customHeight="1" x14ac:dyDescent="0.25">
      <c r="P898" s="15"/>
    </row>
    <row r="899" spans="16:16" ht="15.75" customHeight="1" x14ac:dyDescent="0.25">
      <c r="P899" s="15"/>
    </row>
    <row r="900" spans="16:16" ht="15.75" customHeight="1" x14ac:dyDescent="0.25">
      <c r="P900" s="15"/>
    </row>
    <row r="901" spans="16:16" ht="15.75" customHeight="1" x14ac:dyDescent="0.25">
      <c r="P901" s="15"/>
    </row>
    <row r="902" spans="16:16" ht="15.75" customHeight="1" x14ac:dyDescent="0.25">
      <c r="P902" s="15"/>
    </row>
    <row r="903" spans="16:16" ht="15.75" customHeight="1" x14ac:dyDescent="0.25">
      <c r="P903" s="15"/>
    </row>
    <row r="904" spans="16:16" ht="15.75" customHeight="1" x14ac:dyDescent="0.25">
      <c r="P904" s="15"/>
    </row>
    <row r="905" spans="16:16" ht="15.75" customHeight="1" x14ac:dyDescent="0.25">
      <c r="P905" s="15"/>
    </row>
    <row r="906" spans="16:16" ht="15.75" customHeight="1" x14ac:dyDescent="0.25">
      <c r="P906" s="15"/>
    </row>
    <row r="907" spans="16:16" ht="15.75" customHeight="1" x14ac:dyDescent="0.25">
      <c r="P907" s="15"/>
    </row>
    <row r="908" spans="16:16" ht="15.75" customHeight="1" x14ac:dyDescent="0.25">
      <c r="P908" s="15"/>
    </row>
    <row r="909" spans="16:16" ht="15.75" customHeight="1" x14ac:dyDescent="0.25">
      <c r="P909" s="15"/>
    </row>
    <row r="910" spans="16:16" ht="15.75" customHeight="1" x14ac:dyDescent="0.25">
      <c r="P910" s="15"/>
    </row>
    <row r="911" spans="16:16" ht="15.75" customHeight="1" x14ac:dyDescent="0.25">
      <c r="P911" s="15"/>
    </row>
    <row r="912" spans="16:16" ht="15.75" customHeight="1" x14ac:dyDescent="0.25">
      <c r="P912" s="15"/>
    </row>
    <row r="913" spans="16:16" ht="15.75" customHeight="1" x14ac:dyDescent="0.25">
      <c r="P913" s="15"/>
    </row>
    <row r="914" spans="16:16" ht="15.75" customHeight="1" x14ac:dyDescent="0.25">
      <c r="P914" s="15"/>
    </row>
    <row r="915" spans="16:16" ht="15.75" customHeight="1" x14ac:dyDescent="0.25">
      <c r="P915" s="15"/>
    </row>
    <row r="916" spans="16:16" ht="15.75" customHeight="1" x14ac:dyDescent="0.25">
      <c r="P916" s="15"/>
    </row>
    <row r="917" spans="16:16" ht="15.75" customHeight="1" x14ac:dyDescent="0.25">
      <c r="P917" s="15"/>
    </row>
    <row r="918" spans="16:16" ht="15.75" customHeight="1" x14ac:dyDescent="0.25">
      <c r="P918" s="15"/>
    </row>
    <row r="919" spans="16:16" ht="15.75" customHeight="1" x14ac:dyDescent="0.25">
      <c r="P919" s="15"/>
    </row>
    <row r="920" spans="16:16" ht="15.75" customHeight="1" x14ac:dyDescent="0.25">
      <c r="P920" s="15"/>
    </row>
    <row r="921" spans="16:16" ht="15.75" customHeight="1" x14ac:dyDescent="0.25">
      <c r="P921" s="15"/>
    </row>
    <row r="922" spans="16:16" ht="15.75" customHeight="1" x14ac:dyDescent="0.25">
      <c r="P922" s="15"/>
    </row>
    <row r="923" spans="16:16" ht="15.75" customHeight="1" x14ac:dyDescent="0.25">
      <c r="P923" s="15"/>
    </row>
    <row r="924" spans="16:16" ht="15.75" customHeight="1" x14ac:dyDescent="0.25">
      <c r="P924" s="15"/>
    </row>
    <row r="925" spans="16:16" ht="15.75" customHeight="1" x14ac:dyDescent="0.25">
      <c r="P925" s="15"/>
    </row>
    <row r="926" spans="16:16" ht="15.75" customHeight="1" x14ac:dyDescent="0.25">
      <c r="P926" s="15"/>
    </row>
    <row r="927" spans="16:16" ht="15.75" customHeight="1" x14ac:dyDescent="0.25">
      <c r="P927" s="15"/>
    </row>
    <row r="928" spans="16:16" ht="15.75" customHeight="1" x14ac:dyDescent="0.25">
      <c r="P928" s="15"/>
    </row>
    <row r="929" spans="16:16" ht="15.75" customHeight="1" x14ac:dyDescent="0.25">
      <c r="P929" s="15"/>
    </row>
    <row r="930" spans="16:16" ht="15.75" customHeight="1" x14ac:dyDescent="0.25">
      <c r="P930" s="15"/>
    </row>
    <row r="931" spans="16:16" ht="15.75" customHeight="1" x14ac:dyDescent="0.25">
      <c r="P931" s="15"/>
    </row>
    <row r="932" spans="16:16" ht="15.75" customHeight="1" x14ac:dyDescent="0.25">
      <c r="P932" s="15"/>
    </row>
    <row r="933" spans="16:16" ht="15.75" customHeight="1" x14ac:dyDescent="0.25">
      <c r="P933" s="15"/>
    </row>
    <row r="934" spans="16:16" ht="15.75" customHeight="1" x14ac:dyDescent="0.25">
      <c r="P934" s="15"/>
    </row>
    <row r="935" spans="16:16" ht="15.75" customHeight="1" x14ac:dyDescent="0.25">
      <c r="P935" s="15"/>
    </row>
    <row r="936" spans="16:16" ht="15.75" customHeight="1" x14ac:dyDescent="0.25">
      <c r="P936" s="15"/>
    </row>
    <row r="937" spans="16:16" ht="15.75" customHeight="1" x14ac:dyDescent="0.25">
      <c r="P937" s="15"/>
    </row>
    <row r="938" spans="16:16" ht="15.75" customHeight="1" x14ac:dyDescent="0.25">
      <c r="P938" s="15"/>
    </row>
    <row r="939" spans="16:16" ht="15.75" customHeight="1" x14ac:dyDescent="0.25">
      <c r="P939" s="15"/>
    </row>
    <row r="940" spans="16:16" ht="15.75" customHeight="1" x14ac:dyDescent="0.25">
      <c r="P940" s="15"/>
    </row>
    <row r="941" spans="16:16" ht="15.75" customHeight="1" x14ac:dyDescent="0.25">
      <c r="P941" s="15"/>
    </row>
    <row r="942" spans="16:16" ht="15.75" customHeight="1" x14ac:dyDescent="0.25">
      <c r="P942" s="15"/>
    </row>
    <row r="943" spans="16:16" ht="15.75" customHeight="1" x14ac:dyDescent="0.25">
      <c r="P943" s="15"/>
    </row>
    <row r="944" spans="16:16" ht="15.75" customHeight="1" x14ac:dyDescent="0.25">
      <c r="P944" s="15"/>
    </row>
    <row r="945" spans="16:16" ht="15.75" customHeight="1" x14ac:dyDescent="0.25">
      <c r="P945" s="15"/>
    </row>
    <row r="946" spans="16:16" ht="15.75" customHeight="1" x14ac:dyDescent="0.25">
      <c r="P946" s="15"/>
    </row>
    <row r="947" spans="16:16" ht="15.75" customHeight="1" x14ac:dyDescent="0.25">
      <c r="P947" s="15"/>
    </row>
    <row r="948" spans="16:16" ht="15.75" customHeight="1" x14ac:dyDescent="0.25">
      <c r="P948" s="15"/>
    </row>
    <row r="949" spans="16:16" ht="15.75" customHeight="1" x14ac:dyDescent="0.25">
      <c r="P949" s="15"/>
    </row>
    <row r="950" spans="16:16" ht="15.75" customHeight="1" x14ac:dyDescent="0.25">
      <c r="P950" s="15"/>
    </row>
    <row r="951" spans="16:16" ht="15.75" customHeight="1" x14ac:dyDescent="0.25">
      <c r="P951" s="15"/>
    </row>
    <row r="952" spans="16:16" ht="15.75" customHeight="1" x14ac:dyDescent="0.25">
      <c r="P952" s="15"/>
    </row>
    <row r="953" spans="16:16" ht="15.75" customHeight="1" x14ac:dyDescent="0.25">
      <c r="P953" s="15"/>
    </row>
    <row r="954" spans="16:16" ht="15.75" customHeight="1" x14ac:dyDescent="0.25">
      <c r="P954" s="15"/>
    </row>
    <row r="955" spans="16:16" ht="15.75" customHeight="1" x14ac:dyDescent="0.25">
      <c r="P955" s="15"/>
    </row>
    <row r="956" spans="16:16" ht="15.75" customHeight="1" x14ac:dyDescent="0.25">
      <c r="P956" s="15"/>
    </row>
    <row r="957" spans="16:16" ht="15.75" customHeight="1" x14ac:dyDescent="0.25">
      <c r="P957" s="15"/>
    </row>
    <row r="958" spans="16:16" ht="15.75" customHeight="1" x14ac:dyDescent="0.25">
      <c r="P958" s="15"/>
    </row>
    <row r="959" spans="16:16" ht="15.75" customHeight="1" x14ac:dyDescent="0.25">
      <c r="P959" s="15"/>
    </row>
    <row r="960" spans="16:16" ht="15.75" customHeight="1" x14ac:dyDescent="0.25">
      <c r="P960" s="15"/>
    </row>
    <row r="961" spans="16:16" ht="15.75" customHeight="1" x14ac:dyDescent="0.25">
      <c r="P961" s="15"/>
    </row>
    <row r="962" spans="16:16" ht="15.75" customHeight="1" x14ac:dyDescent="0.25">
      <c r="P962" s="15"/>
    </row>
    <row r="963" spans="16:16" ht="15.75" customHeight="1" x14ac:dyDescent="0.25">
      <c r="P963" s="15"/>
    </row>
    <row r="964" spans="16:16" ht="15.75" customHeight="1" x14ac:dyDescent="0.25">
      <c r="P964" s="15"/>
    </row>
    <row r="965" spans="16:16" ht="15.75" customHeight="1" x14ac:dyDescent="0.25">
      <c r="P965" s="15"/>
    </row>
    <row r="966" spans="16:16" ht="15.75" customHeight="1" x14ac:dyDescent="0.25">
      <c r="P966" s="15"/>
    </row>
    <row r="967" spans="16:16" ht="15.75" customHeight="1" x14ac:dyDescent="0.25">
      <c r="P967" s="15"/>
    </row>
    <row r="968" spans="16:16" ht="15.75" customHeight="1" x14ac:dyDescent="0.25">
      <c r="P968" s="15"/>
    </row>
    <row r="969" spans="16:16" ht="15.75" customHeight="1" x14ac:dyDescent="0.25">
      <c r="P969" s="15"/>
    </row>
    <row r="970" spans="16:16" ht="15.75" customHeight="1" x14ac:dyDescent="0.25">
      <c r="P970" s="15"/>
    </row>
    <row r="971" spans="16:16" ht="15.75" customHeight="1" x14ac:dyDescent="0.25">
      <c r="P971" s="15"/>
    </row>
    <row r="972" spans="16:16" ht="15.75" customHeight="1" x14ac:dyDescent="0.25">
      <c r="P972" s="15"/>
    </row>
    <row r="973" spans="16:16" ht="15.75" customHeight="1" x14ac:dyDescent="0.25">
      <c r="P973" s="15"/>
    </row>
    <row r="974" spans="16:16" ht="15.75" customHeight="1" x14ac:dyDescent="0.25">
      <c r="P974" s="15"/>
    </row>
    <row r="975" spans="16:16" ht="15.75" customHeight="1" x14ac:dyDescent="0.25">
      <c r="P975" s="15"/>
    </row>
    <row r="976" spans="16:16" ht="15.75" customHeight="1" x14ac:dyDescent="0.25">
      <c r="P976" s="15"/>
    </row>
    <row r="977" spans="16:16" ht="15.75" customHeight="1" x14ac:dyDescent="0.25">
      <c r="P977" s="15"/>
    </row>
    <row r="978" spans="16:16" ht="15.75" customHeight="1" x14ac:dyDescent="0.25">
      <c r="P978" s="15"/>
    </row>
    <row r="979" spans="16:16" ht="15.75" customHeight="1" x14ac:dyDescent="0.25">
      <c r="P979" s="15"/>
    </row>
    <row r="980" spans="16:16" ht="15.75" customHeight="1" x14ac:dyDescent="0.25">
      <c r="P980" s="15"/>
    </row>
    <row r="981" spans="16:16" ht="15.75" customHeight="1" x14ac:dyDescent="0.25">
      <c r="P981" s="15"/>
    </row>
    <row r="982" spans="16:16" ht="15.75" customHeight="1" x14ac:dyDescent="0.25">
      <c r="P982" s="15"/>
    </row>
  </sheetData>
  <sortState xmlns:xlrd2="http://schemas.microsoft.com/office/spreadsheetml/2017/richdata2" ref="A14:S18">
    <sortCondition ref="A14:A18"/>
  </sortState>
  <hyperlinks>
    <hyperlink ref="A26" r:id="rId1" xr:uid="{00000000-0004-0000-0100-000000000000}"/>
    <hyperlink ref="A2" r:id="rId2" display="State &amp; County" xr:uid="{00000000-0004-0000-0100-000001000000}"/>
  </hyperlinks>
  <pageMargins left="0.25" right="0.25" top="0.75" bottom="0.75" header="0" footer="0"/>
  <pageSetup orientation="landscape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977"/>
  <sheetViews>
    <sheetView showGridLines="0" zoomScale="130" zoomScaleNormal="130" workbookViewId="0">
      <selection activeCell="O3" sqref="O3"/>
    </sheetView>
  </sheetViews>
  <sheetFormatPr defaultColWidth="14.44140625" defaultRowHeight="15" customHeight="1" x14ac:dyDescent="0.25"/>
  <cols>
    <col min="1" max="1" width="29.6640625" style="19" bestFit="1" customWidth="1"/>
    <col min="2" max="2" width="10.6640625" style="19" customWidth="1"/>
    <col min="3" max="4" width="10.5546875" style="19" bestFit="1" customWidth="1"/>
    <col min="5" max="10" width="12.5546875" style="19" bestFit="1" customWidth="1"/>
    <col min="11" max="11" width="12.5546875" style="47" bestFit="1" customWidth="1"/>
    <col min="12" max="13" width="12.5546875" style="19" bestFit="1" customWidth="1"/>
    <col min="14" max="14" width="12.5546875" style="19" customWidth="1"/>
    <col min="15" max="15" width="12.5546875" style="19" bestFit="1" customWidth="1"/>
    <col min="16" max="17" width="8.5546875" style="19" customWidth="1"/>
    <col min="18" max="18" width="0.109375" style="19" customWidth="1"/>
    <col min="19" max="19" width="18.109375" style="19" customWidth="1"/>
    <col min="20" max="20" width="15" style="19" customWidth="1"/>
    <col min="21" max="21" width="16.5546875" style="19" customWidth="1"/>
    <col min="22" max="22" width="19" style="19" customWidth="1"/>
    <col min="23" max="23" width="17.5546875" style="19" customWidth="1"/>
    <col min="24" max="24" width="18" style="19" customWidth="1"/>
    <col min="25" max="29" width="8.5546875" style="19" customWidth="1"/>
    <col min="30" max="16384" width="14.44140625" style="19"/>
  </cols>
  <sheetData>
    <row r="1" spans="1:25" ht="23.25" customHeight="1" x14ac:dyDescent="0.3">
      <c r="A1" s="51" t="s">
        <v>54</v>
      </c>
      <c r="B1" s="51"/>
      <c r="C1" s="51"/>
      <c r="D1" s="51"/>
      <c r="E1" s="51"/>
      <c r="F1" s="51"/>
      <c r="G1" s="51"/>
      <c r="H1" s="51"/>
      <c r="I1" s="51"/>
      <c r="J1" s="51"/>
      <c r="K1" s="51"/>
      <c r="L1" s="51"/>
      <c r="M1" s="51"/>
      <c r="N1" s="34"/>
      <c r="O1" s="186"/>
      <c r="P1" s="50"/>
      <c r="Q1" s="50"/>
      <c r="R1" s="50"/>
      <c r="S1" s="50"/>
      <c r="T1" s="50"/>
      <c r="U1" s="50"/>
      <c r="V1" s="50"/>
      <c r="W1" s="50"/>
      <c r="X1" s="50"/>
      <c r="Y1" s="50"/>
    </row>
    <row r="2" spans="1:25" ht="13.8" x14ac:dyDescent="0.25">
      <c r="A2" s="182" t="s">
        <v>4</v>
      </c>
      <c r="B2" s="182">
        <v>2009</v>
      </c>
      <c r="C2" s="182">
        <v>2010</v>
      </c>
      <c r="D2" s="182">
        <v>2011</v>
      </c>
      <c r="E2" s="49">
        <v>2012</v>
      </c>
      <c r="F2" s="49">
        <v>2013</v>
      </c>
      <c r="G2" s="49">
        <v>2014</v>
      </c>
      <c r="H2" s="49">
        <v>2016</v>
      </c>
      <c r="I2" s="49">
        <v>2017</v>
      </c>
      <c r="J2" s="183">
        <v>2019</v>
      </c>
      <c r="K2" s="183">
        <v>2020</v>
      </c>
      <c r="L2" s="183">
        <v>2021</v>
      </c>
      <c r="M2" s="49">
        <v>2022</v>
      </c>
      <c r="N2" s="49">
        <v>2023</v>
      </c>
      <c r="O2" s="49">
        <v>2024</v>
      </c>
      <c r="S2" s="24"/>
      <c r="T2" s="159">
        <v>2020</v>
      </c>
      <c r="U2" s="159">
        <v>2021</v>
      </c>
      <c r="V2" s="160">
        <v>2022</v>
      </c>
      <c r="W2" s="160">
        <v>2023</v>
      </c>
      <c r="X2" s="160">
        <v>2024</v>
      </c>
    </row>
    <row r="3" spans="1:25" ht="13.8" x14ac:dyDescent="0.25">
      <c r="A3" s="35" t="s">
        <v>6</v>
      </c>
      <c r="B3" s="35"/>
      <c r="C3" s="35">
        <v>110</v>
      </c>
      <c r="D3" s="35">
        <v>123</v>
      </c>
      <c r="E3" s="35"/>
      <c r="F3" s="35"/>
      <c r="G3" s="35">
        <v>111</v>
      </c>
      <c r="H3" s="35"/>
      <c r="I3" s="35"/>
      <c r="J3" s="35">
        <v>179</v>
      </c>
      <c r="K3" s="35">
        <v>151</v>
      </c>
      <c r="L3" s="35"/>
      <c r="M3" s="35"/>
      <c r="N3" s="36"/>
      <c r="O3" s="24"/>
      <c r="S3" s="43" t="s">
        <v>5</v>
      </c>
      <c r="T3" s="164">
        <v>197</v>
      </c>
      <c r="U3" s="164">
        <v>199</v>
      </c>
      <c r="V3" s="165"/>
      <c r="W3" s="164">
        <v>228</v>
      </c>
      <c r="X3" s="166">
        <v>227</v>
      </c>
    </row>
    <row r="4" spans="1:25" ht="13.8" x14ac:dyDescent="0.25">
      <c r="A4" s="37" t="s">
        <v>39</v>
      </c>
      <c r="B4" s="37"/>
      <c r="C4" s="37"/>
      <c r="D4" s="37"/>
      <c r="E4" s="37"/>
      <c r="F4" s="37"/>
      <c r="G4" s="37">
        <v>110</v>
      </c>
      <c r="H4" s="37"/>
      <c r="I4" s="37"/>
      <c r="J4" s="37"/>
      <c r="K4" s="37"/>
      <c r="L4" s="37"/>
      <c r="M4" s="37"/>
      <c r="N4" s="38"/>
      <c r="O4" s="24"/>
      <c r="S4" s="43" t="s">
        <v>8</v>
      </c>
      <c r="T4" s="167"/>
      <c r="U4" s="168">
        <v>190</v>
      </c>
      <c r="V4" s="164">
        <v>210</v>
      </c>
      <c r="W4" s="164">
        <v>196</v>
      </c>
      <c r="X4" s="169"/>
    </row>
    <row r="5" spans="1:25" ht="15.75" customHeight="1" x14ac:dyDescent="0.25">
      <c r="A5" s="39" t="s">
        <v>26</v>
      </c>
      <c r="B5" s="39"/>
      <c r="C5" s="39">
        <v>119</v>
      </c>
      <c r="D5" s="39">
        <v>119</v>
      </c>
      <c r="E5" s="39"/>
      <c r="F5" s="39">
        <v>131</v>
      </c>
      <c r="G5" s="39">
        <v>123</v>
      </c>
      <c r="H5" s="39"/>
      <c r="I5" s="39"/>
      <c r="J5" s="39">
        <v>213</v>
      </c>
      <c r="K5" s="39">
        <v>182</v>
      </c>
      <c r="L5" s="39"/>
      <c r="M5" s="39"/>
      <c r="N5" s="40"/>
      <c r="O5" s="24"/>
      <c r="S5" s="43" t="s">
        <v>25</v>
      </c>
      <c r="T5" s="168">
        <v>219</v>
      </c>
      <c r="U5" s="168">
        <v>203</v>
      </c>
      <c r="V5" s="164">
        <v>239</v>
      </c>
      <c r="W5" s="164">
        <v>210</v>
      </c>
      <c r="X5" s="166">
        <v>229</v>
      </c>
    </row>
    <row r="6" spans="1:25" ht="15.75" customHeight="1" x14ac:dyDescent="0.25">
      <c r="A6" s="161" t="s">
        <v>52</v>
      </c>
      <c r="B6" s="43"/>
      <c r="C6" s="161"/>
      <c r="D6" s="161"/>
      <c r="E6" s="21"/>
      <c r="F6" s="22"/>
      <c r="G6" s="22"/>
      <c r="H6" s="184"/>
      <c r="I6" s="184"/>
      <c r="J6" s="23"/>
      <c r="K6" s="23"/>
      <c r="L6" s="23">
        <v>163</v>
      </c>
      <c r="M6" s="22">
        <v>186</v>
      </c>
      <c r="N6" s="22">
        <v>156</v>
      </c>
      <c r="O6" s="24"/>
      <c r="S6" s="43" t="s">
        <v>28</v>
      </c>
      <c r="T6" s="167"/>
      <c r="U6" s="168">
        <v>164</v>
      </c>
      <c r="V6" s="164">
        <v>193</v>
      </c>
      <c r="W6" s="165"/>
      <c r="X6" s="166">
        <v>224</v>
      </c>
    </row>
    <row r="7" spans="1:25" ht="15.75" customHeight="1" x14ac:dyDescent="0.25">
      <c r="A7" s="43" t="s">
        <v>55</v>
      </c>
      <c r="B7" s="43">
        <v>100</v>
      </c>
      <c r="C7" s="43">
        <v>110</v>
      </c>
      <c r="D7" s="43">
        <v>115</v>
      </c>
      <c r="E7" s="22">
        <v>132</v>
      </c>
      <c r="F7" s="22">
        <v>132</v>
      </c>
      <c r="G7" s="22">
        <v>143</v>
      </c>
      <c r="H7" s="22">
        <v>175</v>
      </c>
      <c r="I7" s="22">
        <v>190</v>
      </c>
      <c r="J7" s="23">
        <v>196</v>
      </c>
      <c r="K7" s="23">
        <v>194</v>
      </c>
      <c r="L7" s="23">
        <v>197</v>
      </c>
      <c r="M7" s="22">
        <v>201</v>
      </c>
      <c r="N7" s="22">
        <v>212</v>
      </c>
      <c r="O7" s="24"/>
      <c r="S7" s="43" t="s">
        <v>42</v>
      </c>
      <c r="T7" s="168">
        <v>206</v>
      </c>
      <c r="U7" s="168">
        <v>234</v>
      </c>
      <c r="V7" s="164">
        <v>208</v>
      </c>
      <c r="W7" s="164">
        <v>236</v>
      </c>
      <c r="X7" s="166">
        <v>250</v>
      </c>
    </row>
    <row r="8" spans="1:25" ht="15.75" customHeight="1" x14ac:dyDescent="0.25">
      <c r="A8" s="188" t="s">
        <v>40</v>
      </c>
      <c r="B8" s="188"/>
      <c r="C8" s="188"/>
      <c r="D8" s="188"/>
      <c r="E8" s="188"/>
      <c r="F8" s="188"/>
      <c r="G8" s="188"/>
      <c r="H8" s="188"/>
      <c r="I8" s="188"/>
      <c r="J8" s="188"/>
      <c r="K8" s="188"/>
      <c r="L8" s="188"/>
      <c r="M8" s="188"/>
      <c r="N8" s="188"/>
      <c r="O8" s="188"/>
      <c r="S8" s="161" t="s">
        <v>52</v>
      </c>
      <c r="T8" s="163"/>
      <c r="U8" s="163">
        <v>163</v>
      </c>
      <c r="V8" s="162">
        <v>186</v>
      </c>
      <c r="W8" s="162">
        <v>156</v>
      </c>
      <c r="X8" s="162">
        <v>197</v>
      </c>
    </row>
    <row r="9" spans="1:25" ht="15.75" customHeight="1" x14ac:dyDescent="0.25">
      <c r="A9" s="43" t="s">
        <v>5</v>
      </c>
      <c r="B9" s="43"/>
      <c r="C9" s="43"/>
      <c r="D9" s="43">
        <v>100</v>
      </c>
      <c r="E9" s="43">
        <v>152</v>
      </c>
      <c r="F9" s="43">
        <v>160</v>
      </c>
      <c r="G9" s="43">
        <v>161</v>
      </c>
      <c r="H9" s="43"/>
      <c r="I9" s="43"/>
      <c r="J9" s="43"/>
      <c r="K9" s="43">
        <v>197</v>
      </c>
      <c r="L9" s="43">
        <v>199</v>
      </c>
      <c r="M9" s="43"/>
      <c r="N9" s="22">
        <v>228</v>
      </c>
      <c r="O9" s="23">
        <v>227</v>
      </c>
      <c r="S9" s="43" t="s">
        <v>55</v>
      </c>
      <c r="T9" s="163">
        <v>194</v>
      </c>
      <c r="U9" s="163">
        <v>197</v>
      </c>
      <c r="V9" s="162">
        <v>201</v>
      </c>
      <c r="W9" s="162">
        <v>212</v>
      </c>
      <c r="X9" s="162">
        <v>225</v>
      </c>
    </row>
    <row r="10" spans="1:25" ht="15.75" customHeight="1" x14ac:dyDescent="0.25">
      <c r="A10" s="43" t="s">
        <v>8</v>
      </c>
      <c r="B10" s="43"/>
      <c r="C10" s="43">
        <v>118</v>
      </c>
      <c r="D10" s="43"/>
      <c r="E10" s="22">
        <v>135</v>
      </c>
      <c r="F10" s="22">
        <v>137</v>
      </c>
      <c r="G10" s="22">
        <v>140</v>
      </c>
      <c r="H10" s="21"/>
      <c r="I10" s="21"/>
      <c r="J10" s="21"/>
      <c r="K10" s="21"/>
      <c r="L10" s="21">
        <v>190</v>
      </c>
      <c r="M10" s="22">
        <v>210</v>
      </c>
      <c r="N10" s="22">
        <v>196</v>
      </c>
      <c r="O10" s="23"/>
    </row>
    <row r="11" spans="1:25" ht="16.5" customHeight="1" x14ac:dyDescent="0.25">
      <c r="A11" s="43" t="s">
        <v>9</v>
      </c>
      <c r="B11" s="43"/>
      <c r="C11" s="43"/>
      <c r="D11" s="43"/>
      <c r="E11" s="22">
        <v>100</v>
      </c>
      <c r="F11" s="22">
        <v>104</v>
      </c>
      <c r="G11" s="21"/>
      <c r="H11" s="21"/>
      <c r="I11" s="21"/>
      <c r="J11" s="21"/>
      <c r="K11" s="21"/>
      <c r="L11" s="21"/>
      <c r="M11" s="22"/>
      <c r="N11" s="22"/>
      <c r="O11" s="23"/>
    </row>
    <row r="12" spans="1:25" ht="16.5" customHeight="1" x14ac:dyDescent="0.25">
      <c r="A12" s="187" t="s">
        <v>41</v>
      </c>
      <c r="B12" s="187"/>
      <c r="C12" s="187"/>
      <c r="D12" s="187"/>
      <c r="E12" s="187"/>
      <c r="F12" s="187"/>
      <c r="G12" s="187"/>
      <c r="H12" s="187"/>
      <c r="I12" s="187"/>
      <c r="J12" s="187"/>
      <c r="K12" s="187"/>
      <c r="L12" s="187"/>
      <c r="M12" s="187"/>
      <c r="N12" s="187"/>
      <c r="O12" s="187"/>
    </row>
    <row r="13" spans="1:25" ht="15.75" customHeight="1" x14ac:dyDescent="0.25">
      <c r="A13" s="43" t="s">
        <v>25</v>
      </c>
      <c r="B13" s="43"/>
      <c r="C13" s="43">
        <v>100</v>
      </c>
      <c r="D13" s="43"/>
      <c r="E13" s="21"/>
      <c r="F13" s="185">
        <v>156</v>
      </c>
      <c r="G13" s="26">
        <v>161</v>
      </c>
      <c r="H13" s="21"/>
      <c r="I13" s="21"/>
      <c r="J13" s="21"/>
      <c r="K13" s="21">
        <v>219</v>
      </c>
      <c r="L13" s="21">
        <v>203</v>
      </c>
      <c r="M13" s="22">
        <v>239</v>
      </c>
      <c r="N13" s="22">
        <v>210</v>
      </c>
      <c r="O13" s="23">
        <v>229</v>
      </c>
    </row>
    <row r="14" spans="1:25" ht="15.75" customHeight="1" x14ac:dyDescent="0.25">
      <c r="A14" s="43" t="s">
        <v>28</v>
      </c>
      <c r="B14" s="43"/>
      <c r="C14" s="43">
        <v>118</v>
      </c>
      <c r="D14" s="43"/>
      <c r="E14" s="21"/>
      <c r="F14" s="21"/>
      <c r="G14" s="26">
        <v>147</v>
      </c>
      <c r="H14" s="21"/>
      <c r="I14" s="21"/>
      <c r="J14" s="21"/>
      <c r="K14" s="21"/>
      <c r="L14" s="21">
        <v>164</v>
      </c>
      <c r="M14" s="22">
        <v>193</v>
      </c>
      <c r="N14" s="22"/>
      <c r="O14" s="23">
        <v>224</v>
      </c>
    </row>
    <row r="15" spans="1:25" ht="15.75" customHeight="1" x14ac:dyDescent="0.25">
      <c r="A15" s="43" t="s">
        <v>42</v>
      </c>
      <c r="B15" s="43"/>
      <c r="C15" s="43">
        <v>100</v>
      </c>
      <c r="D15" s="43">
        <v>117</v>
      </c>
      <c r="E15" s="21"/>
      <c r="F15" s="21"/>
      <c r="G15" s="26">
        <v>136</v>
      </c>
      <c r="H15" s="21"/>
      <c r="I15" s="21"/>
      <c r="J15" s="21"/>
      <c r="K15" s="21">
        <v>206</v>
      </c>
      <c r="L15" s="21">
        <v>234</v>
      </c>
      <c r="M15" s="22">
        <v>208</v>
      </c>
      <c r="N15" s="22">
        <v>236</v>
      </c>
      <c r="O15" s="23">
        <v>250</v>
      </c>
    </row>
    <row r="16" spans="1:25" ht="15.75" customHeight="1" x14ac:dyDescent="0.25">
      <c r="A16" s="44"/>
      <c r="B16" s="44"/>
      <c r="C16" s="44"/>
      <c r="D16" s="44"/>
      <c r="E16" s="45"/>
      <c r="F16" s="45"/>
      <c r="G16" s="46"/>
      <c r="H16" s="45"/>
      <c r="I16" s="45"/>
      <c r="J16" s="45"/>
      <c r="K16" s="45"/>
      <c r="L16" s="45"/>
      <c r="M16" s="42"/>
    </row>
    <row r="17" s="19" customFormat="1" ht="15.75" customHeight="1" x14ac:dyDescent="0.25"/>
    <row r="18" s="19" customFormat="1" ht="15.75" customHeight="1" x14ac:dyDescent="0.25"/>
    <row r="19" s="19" customFormat="1" ht="15.75" customHeight="1" x14ac:dyDescent="0.25"/>
    <row r="20" s="19" customFormat="1" ht="15.75" customHeight="1" x14ac:dyDescent="0.25"/>
    <row r="21" s="19" customFormat="1" ht="15.75" customHeight="1" x14ac:dyDescent="0.25"/>
    <row r="22" s="19" customFormat="1" ht="15.75" customHeight="1" x14ac:dyDescent="0.25"/>
    <row r="23" s="19" customFormat="1" ht="15.75" customHeight="1" x14ac:dyDescent="0.25"/>
    <row r="24" s="19" customFormat="1" ht="15.75" customHeight="1" x14ac:dyDescent="0.25"/>
    <row r="25" s="19" customFormat="1" ht="15.75" customHeight="1" x14ac:dyDescent="0.25"/>
    <row r="26" s="19" customFormat="1" ht="15.75" customHeight="1" x14ac:dyDescent="0.25"/>
    <row r="27" s="19" customFormat="1" ht="15.75" customHeight="1" x14ac:dyDescent="0.25"/>
    <row r="28" s="19" customFormat="1" ht="15.75" customHeight="1" x14ac:dyDescent="0.25"/>
    <row r="29" s="19" customFormat="1" ht="15.75" customHeight="1" x14ac:dyDescent="0.25"/>
    <row r="30" s="19" customFormat="1" ht="15.75" customHeight="1" x14ac:dyDescent="0.25"/>
    <row r="31" s="19" customFormat="1" ht="15.75" customHeight="1" x14ac:dyDescent="0.25"/>
    <row r="32" s="19" customFormat="1" ht="15.75" customHeight="1" x14ac:dyDescent="0.25"/>
    <row r="33" s="19" customFormat="1" ht="15.75" customHeight="1" x14ac:dyDescent="0.25"/>
    <row r="34" s="19" customFormat="1" ht="15.75" customHeight="1" x14ac:dyDescent="0.25"/>
    <row r="35" s="19" customFormat="1" ht="15.75" customHeight="1" x14ac:dyDescent="0.25"/>
    <row r="36" s="19" customFormat="1" ht="15.75" customHeight="1" x14ac:dyDescent="0.25"/>
    <row r="37" s="19" customFormat="1" ht="15.75" customHeight="1" x14ac:dyDescent="0.25"/>
    <row r="38" s="19" customFormat="1" ht="15.75" customHeight="1" x14ac:dyDescent="0.25"/>
    <row r="39" s="19" customFormat="1" ht="15.75" customHeight="1" x14ac:dyDescent="0.25"/>
    <row r="40" s="19" customFormat="1" ht="15.75" customHeight="1" x14ac:dyDescent="0.25"/>
    <row r="41" s="19" customFormat="1" ht="15.75" customHeight="1" x14ac:dyDescent="0.25"/>
    <row r="42" s="19" customFormat="1" ht="15.75" customHeight="1" x14ac:dyDescent="0.25"/>
    <row r="43" s="19" customFormat="1" ht="15.75" customHeight="1" x14ac:dyDescent="0.25"/>
    <row r="44" s="19" customFormat="1" ht="15.75" customHeight="1" x14ac:dyDescent="0.25"/>
    <row r="45" s="19" customFormat="1" ht="15.75" customHeight="1" x14ac:dyDescent="0.25"/>
    <row r="46" s="19" customFormat="1" ht="15.75" customHeight="1" x14ac:dyDescent="0.25"/>
    <row r="47" s="19" customFormat="1" ht="15.75" customHeight="1" x14ac:dyDescent="0.25"/>
    <row r="48" s="19" customFormat="1" ht="15.75" customHeight="1" x14ac:dyDescent="0.25"/>
    <row r="49" s="19" customFormat="1" ht="15.75" customHeight="1" x14ac:dyDescent="0.25"/>
    <row r="50" s="19" customFormat="1" ht="15.75" customHeight="1" x14ac:dyDescent="0.25"/>
    <row r="51" s="19" customFormat="1" ht="15.75" customHeight="1" x14ac:dyDescent="0.25"/>
    <row r="52" s="19" customFormat="1" ht="15.75" customHeight="1" x14ac:dyDescent="0.25"/>
    <row r="53" s="19" customFormat="1" ht="15.75" customHeight="1" x14ac:dyDescent="0.25"/>
    <row r="54" s="19" customFormat="1" ht="15.75" customHeight="1" x14ac:dyDescent="0.25"/>
    <row r="55" s="19" customFormat="1" ht="15.75" customHeight="1" x14ac:dyDescent="0.25"/>
    <row r="56" s="19" customFormat="1" ht="15.75" customHeight="1" x14ac:dyDescent="0.25"/>
    <row r="57" s="19" customFormat="1" ht="15.75" customHeight="1" x14ac:dyDescent="0.25"/>
    <row r="58" s="19" customFormat="1" ht="15.75" customHeight="1" x14ac:dyDescent="0.25"/>
    <row r="59" s="19" customFormat="1" ht="15.75" customHeight="1" x14ac:dyDescent="0.25"/>
    <row r="60" s="19" customFormat="1" ht="15.75" customHeight="1" x14ac:dyDescent="0.25"/>
    <row r="61" s="19" customFormat="1" ht="15.75" customHeight="1" x14ac:dyDescent="0.25"/>
    <row r="62" s="19" customFormat="1" ht="15.75" customHeight="1" x14ac:dyDescent="0.25"/>
    <row r="63" s="19" customFormat="1" ht="15.75" customHeight="1" x14ac:dyDescent="0.25"/>
    <row r="64" s="19" customFormat="1" ht="15.75" customHeight="1" x14ac:dyDescent="0.25"/>
    <row r="65" s="19" customFormat="1" ht="15.75" customHeight="1" x14ac:dyDescent="0.25"/>
    <row r="66" s="19" customFormat="1" ht="15.75" customHeight="1" x14ac:dyDescent="0.25"/>
    <row r="67" s="19" customFormat="1" ht="15.75" customHeight="1" x14ac:dyDescent="0.25"/>
    <row r="68" s="19" customFormat="1" ht="15.75" customHeight="1" x14ac:dyDescent="0.25"/>
    <row r="69" s="19" customFormat="1" ht="15.75" customHeight="1" x14ac:dyDescent="0.25"/>
    <row r="70" s="19" customFormat="1" ht="15.75" customHeight="1" x14ac:dyDescent="0.25"/>
    <row r="71" s="19" customFormat="1" ht="15.75" customHeight="1" x14ac:dyDescent="0.25"/>
    <row r="72" s="19" customFormat="1" ht="15.75" customHeight="1" x14ac:dyDescent="0.25"/>
    <row r="73" s="19" customFormat="1" ht="15.75" customHeight="1" x14ac:dyDescent="0.25"/>
    <row r="74" s="19" customFormat="1" ht="15.75" customHeight="1" x14ac:dyDescent="0.25"/>
    <row r="75" s="19" customFormat="1" ht="15.75" customHeight="1" x14ac:dyDescent="0.25"/>
    <row r="76" s="19" customFormat="1" ht="15.75" customHeight="1" x14ac:dyDescent="0.25"/>
    <row r="77" s="19" customFormat="1" ht="15.75" customHeight="1" x14ac:dyDescent="0.25"/>
    <row r="78" s="19" customFormat="1" ht="15.75" customHeight="1" x14ac:dyDescent="0.25"/>
    <row r="79" s="19" customFormat="1" ht="15.75" customHeight="1" x14ac:dyDescent="0.25"/>
    <row r="80" s="19" customFormat="1" ht="15.75" customHeight="1" x14ac:dyDescent="0.25"/>
    <row r="81" s="19" customFormat="1" ht="15.75" customHeight="1" x14ac:dyDescent="0.25"/>
    <row r="82" s="19" customFormat="1" ht="15.75" customHeight="1" x14ac:dyDescent="0.25"/>
    <row r="83" s="19" customFormat="1" ht="15.75" customHeight="1" x14ac:dyDescent="0.25"/>
    <row r="84" s="19" customFormat="1" ht="15.75" customHeight="1" x14ac:dyDescent="0.25"/>
    <row r="85" s="19" customFormat="1" ht="15.75" customHeight="1" x14ac:dyDescent="0.25"/>
    <row r="86" s="19" customFormat="1" ht="15.75" customHeight="1" x14ac:dyDescent="0.25"/>
    <row r="87" s="19" customFormat="1" ht="15.75" customHeight="1" x14ac:dyDescent="0.25"/>
    <row r="88" s="19" customFormat="1" ht="15.75" customHeight="1" x14ac:dyDescent="0.25"/>
    <row r="89" s="19" customFormat="1" ht="15.75" customHeight="1" x14ac:dyDescent="0.25"/>
    <row r="90" s="19" customFormat="1" ht="15.75" customHeight="1" x14ac:dyDescent="0.25"/>
    <row r="91" s="19" customFormat="1" ht="15.75" customHeight="1" x14ac:dyDescent="0.25"/>
    <row r="92" s="19" customFormat="1" ht="15.75" customHeight="1" x14ac:dyDescent="0.25"/>
    <row r="93" s="19" customFormat="1" ht="15.75" customHeight="1" x14ac:dyDescent="0.25"/>
    <row r="94" s="19" customFormat="1" ht="15.75" customHeight="1" x14ac:dyDescent="0.25"/>
    <row r="95" s="19" customFormat="1" ht="15.75" customHeight="1" x14ac:dyDescent="0.25"/>
    <row r="96" s="19" customFormat="1" ht="15.75" customHeight="1" x14ac:dyDescent="0.25"/>
    <row r="97" s="19" customFormat="1" ht="15.75" customHeight="1" x14ac:dyDescent="0.25"/>
    <row r="98" s="19" customFormat="1" ht="15.75" customHeight="1" x14ac:dyDescent="0.25"/>
    <row r="99" s="19" customFormat="1" ht="15.75" customHeight="1" x14ac:dyDescent="0.25"/>
    <row r="100" s="19" customFormat="1" ht="15.75" customHeight="1" x14ac:dyDescent="0.25"/>
    <row r="101" s="19" customFormat="1" ht="15.75" customHeight="1" x14ac:dyDescent="0.25"/>
    <row r="102" s="19" customFormat="1" ht="15.75" customHeight="1" x14ac:dyDescent="0.25"/>
    <row r="103" s="19" customFormat="1" ht="15.75" customHeight="1" x14ac:dyDescent="0.25"/>
    <row r="104" s="19" customFormat="1" ht="15.75" customHeight="1" x14ac:dyDescent="0.25"/>
    <row r="105" s="19" customFormat="1" ht="15.75" customHeight="1" x14ac:dyDescent="0.25"/>
    <row r="106" s="19" customFormat="1" ht="15.75" customHeight="1" x14ac:dyDescent="0.25"/>
    <row r="107" s="19" customFormat="1" ht="15.75" customHeight="1" x14ac:dyDescent="0.25"/>
    <row r="108" s="19" customFormat="1" ht="15.75" customHeight="1" x14ac:dyDescent="0.25"/>
    <row r="109" s="19" customFormat="1" ht="15.75" customHeight="1" x14ac:dyDescent="0.25"/>
    <row r="110" s="19" customFormat="1" ht="15.75" customHeight="1" x14ac:dyDescent="0.25"/>
    <row r="111" s="19" customFormat="1" ht="15.75" customHeight="1" x14ac:dyDescent="0.25"/>
    <row r="112" s="19" customFormat="1" ht="15.75" customHeight="1" x14ac:dyDescent="0.25"/>
    <row r="113" s="19" customFormat="1" ht="15.75" customHeight="1" x14ac:dyDescent="0.25"/>
    <row r="114" s="19" customFormat="1" ht="15.75" customHeight="1" x14ac:dyDescent="0.25"/>
    <row r="115" s="19" customFormat="1" ht="15.75" customHeight="1" x14ac:dyDescent="0.25"/>
    <row r="116" s="19" customFormat="1" ht="15.75" customHeight="1" x14ac:dyDescent="0.25"/>
    <row r="117" s="19" customFormat="1" ht="15.75" customHeight="1" x14ac:dyDescent="0.25"/>
    <row r="118" s="19" customFormat="1" ht="15.75" customHeight="1" x14ac:dyDescent="0.25"/>
    <row r="119" s="19" customFormat="1" ht="15.75" customHeight="1" x14ac:dyDescent="0.25"/>
    <row r="120" s="19" customFormat="1" ht="15.75" customHeight="1" x14ac:dyDescent="0.25"/>
    <row r="121" s="19" customFormat="1" ht="15.75" customHeight="1" x14ac:dyDescent="0.25"/>
    <row r="122" s="19" customFormat="1" ht="15.75" customHeight="1" x14ac:dyDescent="0.25"/>
    <row r="123" s="19" customFormat="1" ht="15.75" customHeight="1" x14ac:dyDescent="0.25"/>
    <row r="124" s="19" customFormat="1" ht="15.75" customHeight="1" x14ac:dyDescent="0.25"/>
    <row r="125" s="19" customFormat="1" ht="15.75" customHeight="1" x14ac:dyDescent="0.25"/>
    <row r="126" s="19" customFormat="1" ht="15.75" customHeight="1" x14ac:dyDescent="0.25"/>
    <row r="127" s="19" customFormat="1" ht="15.75" customHeight="1" x14ac:dyDescent="0.25"/>
    <row r="128" s="19" customFormat="1" ht="15.75" customHeight="1" x14ac:dyDescent="0.25"/>
    <row r="129" s="19" customFormat="1" ht="15.75" customHeight="1" x14ac:dyDescent="0.25"/>
    <row r="130" s="19" customFormat="1" ht="15.75" customHeight="1" x14ac:dyDescent="0.25"/>
    <row r="131" s="19" customFormat="1" ht="15.75" customHeight="1" x14ac:dyDescent="0.25"/>
    <row r="132" s="19" customFormat="1" ht="15.75" customHeight="1" x14ac:dyDescent="0.25"/>
    <row r="133" s="19" customFormat="1" ht="15.75" customHeight="1" x14ac:dyDescent="0.25"/>
    <row r="134" s="19" customFormat="1" ht="15.75" customHeight="1" x14ac:dyDescent="0.25"/>
    <row r="135" s="19" customFormat="1" ht="15.75" customHeight="1" x14ac:dyDescent="0.25"/>
    <row r="136" s="19" customFormat="1" ht="15.75" customHeight="1" x14ac:dyDescent="0.25"/>
    <row r="137" s="19" customFormat="1" ht="15.75" customHeight="1" x14ac:dyDescent="0.25"/>
    <row r="138" s="19" customFormat="1" ht="15.75" customHeight="1" x14ac:dyDescent="0.25"/>
    <row r="139" s="19" customFormat="1" ht="15.75" customHeight="1" x14ac:dyDescent="0.25"/>
    <row r="140" s="19" customFormat="1" ht="15.75" customHeight="1" x14ac:dyDescent="0.25"/>
    <row r="141" s="19" customFormat="1" ht="15.75" customHeight="1" x14ac:dyDescent="0.25"/>
    <row r="142" s="19" customFormat="1" ht="15.75" customHeight="1" x14ac:dyDescent="0.25"/>
    <row r="143" s="19" customFormat="1" ht="15.75" customHeight="1" x14ac:dyDescent="0.25"/>
    <row r="144" s="19" customFormat="1" ht="15.75" customHeight="1" x14ac:dyDescent="0.25"/>
    <row r="145" spans="11:11" ht="15.75" customHeight="1" x14ac:dyDescent="0.25">
      <c r="K145" s="19"/>
    </row>
    <row r="146" spans="11:11" ht="15.75" customHeight="1" x14ac:dyDescent="0.25"/>
    <row r="147" spans="11:11" ht="15.75" customHeight="1" x14ac:dyDescent="0.25"/>
    <row r="148" spans="11:11" ht="15.75" customHeight="1" x14ac:dyDescent="0.25"/>
    <row r="149" spans="11:11" ht="15.75" customHeight="1" x14ac:dyDescent="0.25"/>
    <row r="150" spans="11:11" ht="15.75" customHeight="1" x14ac:dyDescent="0.25"/>
    <row r="151" spans="11:11" ht="15.75" customHeight="1" x14ac:dyDescent="0.25"/>
    <row r="152" spans="11:11" ht="15.75" customHeight="1" x14ac:dyDescent="0.25"/>
    <row r="153" spans="11:11" ht="15.75" customHeight="1" x14ac:dyDescent="0.25"/>
    <row r="154" spans="11:11" ht="15.75" customHeight="1" x14ac:dyDescent="0.25"/>
    <row r="155" spans="11:11" ht="15.75" customHeight="1" x14ac:dyDescent="0.25"/>
    <row r="156" spans="11:11" ht="15.75" customHeight="1" x14ac:dyDescent="0.25"/>
    <row r="157" spans="11:11" ht="15.75" customHeight="1" x14ac:dyDescent="0.25"/>
    <row r="158" spans="11:11" ht="15.75" customHeight="1" x14ac:dyDescent="0.25"/>
    <row r="159" spans="11:11" ht="15.75" customHeight="1" x14ac:dyDescent="0.25"/>
    <row r="160" spans="11:11" ht="15.75" customHeight="1" x14ac:dyDescent="0.25"/>
    <row r="161" ht="15.75" customHeight="1" x14ac:dyDescent="0.25"/>
    <row r="162" ht="15.75" customHeight="1" x14ac:dyDescent="0.25"/>
    <row r="163" ht="15.75" customHeight="1" x14ac:dyDescent="0.25"/>
    <row r="164" ht="15.75" customHeight="1" x14ac:dyDescent="0.25"/>
    <row r="165" ht="15.75" customHeight="1" x14ac:dyDescent="0.25"/>
    <row r="166" ht="15.75" customHeight="1" x14ac:dyDescent="0.25"/>
    <row r="167" ht="15.75" customHeight="1" x14ac:dyDescent="0.25"/>
    <row r="168" ht="15.75" customHeight="1" x14ac:dyDescent="0.25"/>
    <row r="169" ht="15.75" customHeight="1" x14ac:dyDescent="0.25"/>
    <row r="170" ht="15.75" customHeight="1" x14ac:dyDescent="0.25"/>
    <row r="171" ht="15.75" customHeight="1" x14ac:dyDescent="0.25"/>
    <row r="172" ht="15.75" customHeight="1" x14ac:dyDescent="0.25"/>
    <row r="173" ht="15.75" customHeight="1" x14ac:dyDescent="0.25"/>
    <row r="174" ht="15.75" customHeight="1" x14ac:dyDescent="0.25"/>
    <row r="175" ht="15.75" customHeight="1" x14ac:dyDescent="0.25"/>
    <row r="176" ht="15.75" customHeight="1" x14ac:dyDescent="0.25"/>
    <row r="177" ht="15.75" customHeight="1" x14ac:dyDescent="0.25"/>
    <row r="178" ht="15.75" customHeight="1" x14ac:dyDescent="0.25"/>
    <row r="179" ht="15.75" customHeight="1" x14ac:dyDescent="0.25"/>
    <row r="180" ht="15.75" customHeight="1" x14ac:dyDescent="0.25"/>
    <row r="181" ht="15.75" customHeight="1" x14ac:dyDescent="0.25"/>
    <row r="182" ht="15.75" customHeight="1" x14ac:dyDescent="0.25"/>
    <row r="183" ht="15.75" customHeight="1" x14ac:dyDescent="0.25"/>
    <row r="184" ht="15.75" customHeight="1" x14ac:dyDescent="0.25"/>
    <row r="185" ht="15.75" customHeight="1" x14ac:dyDescent="0.25"/>
    <row r="186" ht="15.75" customHeight="1" x14ac:dyDescent="0.25"/>
    <row r="187" ht="15.75" customHeight="1" x14ac:dyDescent="0.25"/>
    <row r="188" ht="15.75" customHeight="1" x14ac:dyDescent="0.25"/>
    <row r="189" ht="15.75" customHeight="1" x14ac:dyDescent="0.25"/>
    <row r="190" ht="15.75" customHeight="1" x14ac:dyDescent="0.25"/>
    <row r="191" ht="15.75" customHeight="1" x14ac:dyDescent="0.25"/>
    <row r="192" ht="15.75" customHeight="1" x14ac:dyDescent="0.25"/>
    <row r="193" ht="15.75" customHeight="1" x14ac:dyDescent="0.25"/>
    <row r="194" ht="15.75" customHeight="1" x14ac:dyDescent="0.25"/>
    <row r="195" ht="15.75" customHeight="1" x14ac:dyDescent="0.25"/>
    <row r="196" ht="15.75" customHeight="1" x14ac:dyDescent="0.25"/>
    <row r="197" ht="15.75" customHeight="1" x14ac:dyDescent="0.25"/>
    <row r="198" ht="15.75" customHeight="1" x14ac:dyDescent="0.25"/>
    <row r="199" ht="15.75" customHeight="1" x14ac:dyDescent="0.25"/>
    <row r="200" ht="15.75" customHeight="1" x14ac:dyDescent="0.25"/>
    <row r="201" ht="15.75" customHeight="1" x14ac:dyDescent="0.25"/>
    <row r="202" ht="15.75" customHeight="1" x14ac:dyDescent="0.25"/>
    <row r="203" ht="15.75" customHeight="1" x14ac:dyDescent="0.25"/>
    <row r="204" ht="15.75" customHeight="1" x14ac:dyDescent="0.25"/>
    <row r="205" ht="15.75" customHeight="1" x14ac:dyDescent="0.25"/>
    <row r="206" ht="15.75" customHeight="1" x14ac:dyDescent="0.25"/>
    <row r="207" ht="15.75" customHeight="1" x14ac:dyDescent="0.25"/>
    <row r="208" ht="15.75" customHeight="1" x14ac:dyDescent="0.25"/>
    <row r="209" ht="15.75" customHeight="1" x14ac:dyDescent="0.25"/>
    <row r="210" ht="15.75" customHeight="1" x14ac:dyDescent="0.25"/>
    <row r="211" ht="15.75" customHeight="1" x14ac:dyDescent="0.25"/>
    <row r="212" ht="15.75" customHeight="1" x14ac:dyDescent="0.25"/>
    <row r="213" ht="15.75" customHeight="1" x14ac:dyDescent="0.25"/>
    <row r="214" ht="15.75" customHeight="1" x14ac:dyDescent="0.25"/>
    <row r="215" ht="15.75" customHeight="1" x14ac:dyDescent="0.25"/>
    <row r="216" ht="15.75" customHeight="1" x14ac:dyDescent="0.25"/>
    <row r="217" ht="15.75" customHeight="1" x14ac:dyDescent="0.25"/>
    <row r="218" ht="15.75" customHeight="1" x14ac:dyDescent="0.25"/>
    <row r="219" ht="15.75" customHeight="1" x14ac:dyDescent="0.25"/>
    <row r="220" ht="15.75" customHeight="1" x14ac:dyDescent="0.25"/>
    <row r="221" ht="15.75" customHeight="1" x14ac:dyDescent="0.25"/>
    <row r="222" ht="15.75" customHeight="1" x14ac:dyDescent="0.25"/>
    <row r="223" ht="15.75" customHeight="1" x14ac:dyDescent="0.25"/>
    <row r="224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  <row r="972" ht="15.75" customHeight="1" x14ac:dyDescent="0.25"/>
    <row r="973" ht="15.75" customHeight="1" x14ac:dyDescent="0.25"/>
    <row r="974" ht="15.75" customHeight="1" x14ac:dyDescent="0.25"/>
    <row r="975" ht="15.75" customHeight="1" x14ac:dyDescent="0.25"/>
    <row r="976" ht="15.75" customHeight="1" x14ac:dyDescent="0.25"/>
    <row r="977" ht="15.75" customHeight="1" x14ac:dyDescent="0.25"/>
  </sheetData>
  <mergeCells count="2">
    <mergeCell ref="A12:O12"/>
    <mergeCell ref="A8:O8"/>
  </mergeCells>
  <hyperlinks>
    <hyperlink ref="A8:K8" r:id="rId1" display="Lower Eastern Shore " xr:uid="{00000000-0004-0000-0200-000000000000}"/>
    <hyperlink ref="A12:K12" r:id="rId2" display="Upper Eastern Shore" xr:uid="{00000000-0004-0000-0200-000001000000}"/>
    <hyperlink ref="A2" r:id="rId3" xr:uid="{00000000-0004-0000-0200-000002000000}"/>
  </hyperlinks>
  <pageMargins left="0.25" right="0.25" top="0.75" bottom="0.75" header="0" footer="0"/>
  <pageSetup orientation="landscape" r:id="rId4"/>
  <drawing r:id="rId5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W971"/>
  <sheetViews>
    <sheetView showGridLines="0" zoomScale="110" zoomScaleNormal="110" workbookViewId="0">
      <pane xSplit="1" topLeftCell="B1" activePane="topRight" state="frozen"/>
      <selection pane="topRight" activeCell="D21" sqref="D21"/>
    </sheetView>
  </sheetViews>
  <sheetFormatPr defaultColWidth="14.44140625" defaultRowHeight="15" customHeight="1" x14ac:dyDescent="0.25"/>
  <cols>
    <col min="1" max="1" width="29.6640625" style="1" bestFit="1" customWidth="1"/>
    <col min="2" max="13" width="11.109375" style="1" bestFit="1" customWidth="1"/>
    <col min="14" max="14" width="11.109375" style="1" customWidth="1"/>
    <col min="15" max="15" width="11.88671875" style="1" customWidth="1"/>
    <col min="16" max="27" width="8.5546875" style="1" customWidth="1"/>
    <col min="28" max="16384" width="14.44140625" style="1"/>
  </cols>
  <sheetData>
    <row r="1" spans="1:23" ht="21" customHeight="1" x14ac:dyDescent="0.3">
      <c r="A1" s="117" t="s">
        <v>51</v>
      </c>
      <c r="B1" s="118"/>
      <c r="C1" s="118"/>
      <c r="D1" s="118"/>
      <c r="E1" s="118"/>
      <c r="F1" s="118"/>
      <c r="G1" s="118"/>
      <c r="H1" s="118"/>
      <c r="I1" s="118"/>
      <c r="J1" s="118"/>
      <c r="K1" s="118"/>
      <c r="L1" s="118"/>
      <c r="M1" s="119"/>
      <c r="N1" s="120"/>
      <c r="O1" s="121"/>
    </row>
    <row r="2" spans="1:23" ht="13.8" x14ac:dyDescent="0.25">
      <c r="A2" s="24" t="s">
        <v>70</v>
      </c>
      <c r="B2" s="112">
        <v>2009</v>
      </c>
      <c r="C2" s="113">
        <v>2010</v>
      </c>
      <c r="D2" s="113">
        <v>2011</v>
      </c>
      <c r="E2" s="113">
        <v>2012</v>
      </c>
      <c r="F2" s="113">
        <v>2013</v>
      </c>
      <c r="G2" s="113">
        <v>2014</v>
      </c>
      <c r="H2" s="113">
        <v>2016</v>
      </c>
      <c r="I2" s="113">
        <v>2017</v>
      </c>
      <c r="J2" s="113">
        <v>2019</v>
      </c>
      <c r="K2" s="113">
        <v>2020</v>
      </c>
      <c r="L2" s="113">
        <v>2021</v>
      </c>
      <c r="M2" s="110">
        <v>2022</v>
      </c>
      <c r="N2" s="113">
        <v>2023</v>
      </c>
      <c r="O2" s="113">
        <v>2024</v>
      </c>
      <c r="S2" s="170"/>
      <c r="T2" s="170"/>
      <c r="U2" s="170"/>
      <c r="V2" s="170"/>
      <c r="W2" s="170"/>
    </row>
    <row r="3" spans="1:23" ht="15.75" customHeight="1" x14ac:dyDescent="0.25">
      <c r="A3" s="6" t="s">
        <v>10</v>
      </c>
      <c r="B3" s="11">
        <v>36</v>
      </c>
      <c r="C3" s="9">
        <v>31</v>
      </c>
      <c r="D3" s="9">
        <v>36</v>
      </c>
      <c r="E3" s="9">
        <v>35</v>
      </c>
      <c r="F3" s="9">
        <v>44</v>
      </c>
      <c r="G3" s="9">
        <v>50</v>
      </c>
      <c r="H3" s="9">
        <v>31.5</v>
      </c>
      <c r="I3" s="9">
        <v>33</v>
      </c>
      <c r="J3" s="115"/>
      <c r="K3" s="9">
        <v>95</v>
      </c>
      <c r="L3" s="9">
        <v>45</v>
      </c>
      <c r="M3" s="114"/>
      <c r="N3" s="114"/>
      <c r="O3" s="11">
        <v>46.5</v>
      </c>
      <c r="S3" s="170"/>
      <c r="T3" s="174"/>
      <c r="U3" s="175"/>
      <c r="V3" s="170"/>
      <c r="W3" s="170"/>
    </row>
    <row r="4" spans="1:23" ht="15.75" customHeight="1" x14ac:dyDescent="0.25">
      <c r="A4" s="6" t="s">
        <v>12</v>
      </c>
      <c r="B4" s="11">
        <v>42.5</v>
      </c>
      <c r="C4" s="9">
        <v>42.5</v>
      </c>
      <c r="D4" s="9">
        <v>35.5</v>
      </c>
      <c r="E4" s="9">
        <v>54</v>
      </c>
      <c r="F4" s="9">
        <v>52.5</v>
      </c>
      <c r="G4" s="9">
        <v>50</v>
      </c>
      <c r="H4" s="9">
        <v>26.5</v>
      </c>
      <c r="I4" s="9">
        <v>40</v>
      </c>
      <c r="J4" s="9">
        <v>47.5</v>
      </c>
      <c r="K4" s="9">
        <v>47.5</v>
      </c>
      <c r="L4" s="9">
        <v>56.5</v>
      </c>
      <c r="M4" s="23">
        <v>42</v>
      </c>
      <c r="N4" s="11">
        <v>62.5</v>
      </c>
      <c r="O4" s="11">
        <v>48</v>
      </c>
      <c r="S4" s="170"/>
      <c r="T4" s="174"/>
      <c r="U4" s="175"/>
      <c r="V4" s="170"/>
      <c r="W4" s="170"/>
    </row>
    <row r="5" spans="1:23" ht="15.75" customHeight="1" x14ac:dyDescent="0.25">
      <c r="A5" s="6" t="s">
        <v>13</v>
      </c>
      <c r="B5" s="11">
        <v>42.5</v>
      </c>
      <c r="C5" s="9">
        <v>38.5</v>
      </c>
      <c r="D5" s="9">
        <v>36</v>
      </c>
      <c r="E5" s="9">
        <v>36</v>
      </c>
      <c r="F5" s="9">
        <v>40</v>
      </c>
      <c r="G5" s="9">
        <v>47.5</v>
      </c>
      <c r="H5" s="9">
        <v>50</v>
      </c>
      <c r="I5" s="9">
        <v>38</v>
      </c>
      <c r="J5" s="9">
        <v>52.5</v>
      </c>
      <c r="K5" s="9">
        <v>60</v>
      </c>
      <c r="L5" s="9">
        <v>54.5</v>
      </c>
      <c r="M5" s="23">
        <v>65.5</v>
      </c>
      <c r="N5" s="11">
        <v>61.5</v>
      </c>
      <c r="O5" s="11">
        <v>62</v>
      </c>
      <c r="S5" s="170"/>
      <c r="T5" s="174"/>
      <c r="U5" s="175"/>
      <c r="V5" s="170"/>
      <c r="W5" s="170"/>
    </row>
    <row r="6" spans="1:23" ht="15.75" customHeight="1" x14ac:dyDescent="0.25">
      <c r="A6" s="6" t="s">
        <v>14</v>
      </c>
      <c r="B6" s="11">
        <v>38.5</v>
      </c>
      <c r="C6" s="9">
        <v>29</v>
      </c>
      <c r="D6" s="9">
        <v>35.5</v>
      </c>
      <c r="E6" s="9">
        <v>55.5</v>
      </c>
      <c r="F6" s="9">
        <v>49</v>
      </c>
      <c r="G6" s="9">
        <v>48.5</v>
      </c>
      <c r="H6" s="9">
        <v>28</v>
      </c>
      <c r="I6" s="9">
        <v>55.5</v>
      </c>
      <c r="J6" s="9">
        <v>39</v>
      </c>
      <c r="K6" s="9">
        <v>39</v>
      </c>
      <c r="L6" s="115"/>
      <c r="M6" s="23">
        <v>33.5</v>
      </c>
      <c r="N6" s="114"/>
      <c r="O6" s="11">
        <v>47.5</v>
      </c>
      <c r="S6" s="170"/>
      <c r="T6" s="174"/>
      <c r="U6" s="175"/>
      <c r="V6" s="170"/>
      <c r="W6" s="170"/>
    </row>
    <row r="7" spans="1:23" ht="15.75" customHeight="1" x14ac:dyDescent="0.25">
      <c r="A7" s="6" t="s">
        <v>15</v>
      </c>
      <c r="B7" s="114"/>
      <c r="C7" s="9">
        <v>42.5</v>
      </c>
      <c r="D7" s="9">
        <v>35.5</v>
      </c>
      <c r="E7" s="9">
        <v>54</v>
      </c>
      <c r="F7" s="9">
        <v>49</v>
      </c>
      <c r="G7" s="9">
        <v>48.5</v>
      </c>
      <c r="H7" s="9">
        <v>70</v>
      </c>
      <c r="I7" s="115"/>
      <c r="J7" s="115"/>
      <c r="K7" s="115"/>
      <c r="L7" s="115"/>
      <c r="M7" s="114"/>
      <c r="N7" s="11">
        <v>23.5</v>
      </c>
      <c r="O7" s="114"/>
      <c r="S7" s="170"/>
      <c r="T7" s="174"/>
      <c r="U7" s="175"/>
      <c r="V7" s="170"/>
      <c r="W7" s="170"/>
    </row>
    <row r="8" spans="1:23" ht="15.75" customHeight="1" x14ac:dyDescent="0.25">
      <c r="A8" s="6" t="s">
        <v>16</v>
      </c>
      <c r="B8" s="114"/>
      <c r="C8" s="9">
        <v>35.5</v>
      </c>
      <c r="D8" s="9">
        <v>35.5</v>
      </c>
      <c r="E8" s="9">
        <v>41</v>
      </c>
      <c r="F8" s="9">
        <v>41.5</v>
      </c>
      <c r="G8" s="9">
        <v>41.5</v>
      </c>
      <c r="H8" s="9">
        <v>69.5</v>
      </c>
      <c r="I8" s="115"/>
      <c r="J8" s="115"/>
      <c r="K8" s="9">
        <v>59.5</v>
      </c>
      <c r="L8" s="115"/>
      <c r="M8" s="23">
        <v>49.5</v>
      </c>
      <c r="N8" s="11">
        <v>23.5</v>
      </c>
      <c r="O8" s="11">
        <v>41</v>
      </c>
      <c r="S8" s="170"/>
      <c r="T8" s="174"/>
      <c r="U8" s="175"/>
      <c r="V8" s="170"/>
      <c r="W8" s="170"/>
    </row>
    <row r="9" spans="1:23" ht="15.75" customHeight="1" x14ac:dyDescent="0.25">
      <c r="A9" s="6" t="s">
        <v>17</v>
      </c>
      <c r="B9" s="114"/>
      <c r="C9" s="9">
        <v>33.5</v>
      </c>
      <c r="D9" s="9">
        <v>34.5</v>
      </c>
      <c r="E9" s="9">
        <v>49</v>
      </c>
      <c r="F9" s="9">
        <v>49</v>
      </c>
      <c r="G9" s="9">
        <v>59</v>
      </c>
      <c r="H9" s="9">
        <v>57.5</v>
      </c>
      <c r="I9" s="9">
        <v>42</v>
      </c>
      <c r="J9" s="9">
        <v>41</v>
      </c>
      <c r="K9" s="9">
        <v>41</v>
      </c>
      <c r="L9" s="9">
        <v>42</v>
      </c>
      <c r="M9" s="23">
        <v>54.5</v>
      </c>
      <c r="N9" s="11">
        <v>53.5</v>
      </c>
      <c r="O9" s="11">
        <v>45</v>
      </c>
      <c r="S9" s="170"/>
      <c r="T9" s="174"/>
      <c r="U9" s="175"/>
      <c r="V9" s="170"/>
      <c r="W9" s="170"/>
    </row>
    <row r="10" spans="1:23" ht="15.75" customHeight="1" x14ac:dyDescent="0.25">
      <c r="A10" s="6" t="s">
        <v>31</v>
      </c>
      <c r="B10" s="11">
        <v>36.5</v>
      </c>
      <c r="C10" s="9">
        <v>27</v>
      </c>
      <c r="D10" s="9">
        <v>23.5</v>
      </c>
      <c r="E10" s="9">
        <v>23</v>
      </c>
      <c r="F10" s="9">
        <v>16</v>
      </c>
      <c r="G10" s="9">
        <v>15</v>
      </c>
      <c r="H10" s="115"/>
      <c r="I10" s="9">
        <v>17.5</v>
      </c>
      <c r="J10" s="115"/>
      <c r="K10" s="115"/>
      <c r="L10" s="9">
        <v>9.9</v>
      </c>
      <c r="M10" s="114"/>
      <c r="N10" s="114"/>
      <c r="O10" s="114"/>
      <c r="S10" s="170"/>
      <c r="T10" s="174"/>
      <c r="U10" s="175"/>
      <c r="V10" s="170"/>
      <c r="W10" s="170"/>
    </row>
    <row r="11" spans="1:23" ht="15.75" customHeight="1" x14ac:dyDescent="0.25">
      <c r="A11" s="6" t="s">
        <v>33</v>
      </c>
      <c r="B11" s="11">
        <v>28.5</v>
      </c>
      <c r="C11" s="9">
        <v>31.5</v>
      </c>
      <c r="D11" s="9">
        <v>30</v>
      </c>
      <c r="E11" s="9">
        <v>30</v>
      </c>
      <c r="F11" s="9">
        <v>20.5</v>
      </c>
      <c r="G11" s="9">
        <v>18</v>
      </c>
      <c r="H11" s="115"/>
      <c r="I11" s="9">
        <v>25.5</v>
      </c>
      <c r="J11" s="115"/>
      <c r="K11" s="115"/>
      <c r="L11" s="9">
        <v>30</v>
      </c>
      <c r="M11" s="114"/>
      <c r="N11" s="11">
        <v>21</v>
      </c>
      <c r="O11" s="11">
        <v>15</v>
      </c>
      <c r="S11" s="170"/>
      <c r="T11" s="174"/>
      <c r="U11" s="175"/>
      <c r="V11" s="170"/>
      <c r="W11" s="170"/>
    </row>
    <row r="12" spans="1:23" ht="15.75" customHeight="1" x14ac:dyDescent="0.25">
      <c r="A12" s="116" t="s">
        <v>52</v>
      </c>
      <c r="B12" s="122"/>
      <c r="C12" s="114"/>
      <c r="D12" s="114"/>
      <c r="E12" s="114"/>
      <c r="F12" s="114"/>
      <c r="G12" s="114"/>
      <c r="H12" s="114"/>
      <c r="I12" s="114"/>
      <c r="J12" s="114"/>
      <c r="K12" s="11">
        <v>20</v>
      </c>
      <c r="L12" s="11">
        <v>68</v>
      </c>
      <c r="M12" s="23">
        <v>30</v>
      </c>
      <c r="N12" s="11">
        <v>45</v>
      </c>
      <c r="O12" s="9">
        <v>65.5</v>
      </c>
      <c r="S12" s="170"/>
      <c r="T12" s="170"/>
      <c r="U12" s="170"/>
      <c r="V12" s="170"/>
      <c r="W12" s="170"/>
    </row>
    <row r="13" spans="1:23" ht="15.75" customHeight="1" x14ac:dyDescent="0.25">
      <c r="A13" s="24" t="s">
        <v>71</v>
      </c>
      <c r="B13" s="11">
        <v>40</v>
      </c>
      <c r="C13" s="11">
        <v>35</v>
      </c>
      <c r="D13" s="11">
        <v>33</v>
      </c>
      <c r="E13" s="11">
        <v>40</v>
      </c>
      <c r="F13" s="11">
        <v>39.5</v>
      </c>
      <c r="G13" s="11">
        <v>43.5</v>
      </c>
      <c r="H13" s="11">
        <v>45</v>
      </c>
      <c r="I13" s="11">
        <v>40</v>
      </c>
      <c r="J13" s="11">
        <v>44</v>
      </c>
      <c r="K13" s="11">
        <v>48</v>
      </c>
      <c r="L13" s="11">
        <v>53</v>
      </c>
      <c r="M13" s="111">
        <v>51</v>
      </c>
      <c r="N13" s="11">
        <v>50.5</v>
      </c>
      <c r="O13" s="11">
        <v>53.5</v>
      </c>
      <c r="S13" s="170"/>
      <c r="T13" s="170"/>
      <c r="U13" s="170"/>
      <c r="V13" s="170"/>
      <c r="W13" s="170"/>
    </row>
    <row r="14" spans="1:23" ht="15.75" customHeight="1" x14ac:dyDescent="0.25">
      <c r="S14" s="170"/>
      <c r="T14" s="170"/>
      <c r="U14" s="170"/>
      <c r="V14" s="170"/>
      <c r="W14" s="170"/>
    </row>
    <row r="15" spans="1:23" ht="15.75" customHeight="1" x14ac:dyDescent="0.25">
      <c r="S15" s="170"/>
      <c r="T15" s="170"/>
      <c r="U15" s="170"/>
      <c r="V15" s="170"/>
      <c r="W15" s="170"/>
    </row>
    <row r="16" spans="1:23" ht="15.75" customHeight="1" x14ac:dyDescent="0.25">
      <c r="S16" s="170"/>
      <c r="T16" s="170"/>
      <c r="U16" s="170"/>
      <c r="V16" s="170"/>
      <c r="W16" s="170"/>
    </row>
    <row r="17" spans="1:23" ht="15.75" customHeight="1" x14ac:dyDescent="0.25">
      <c r="A17" s="170"/>
      <c r="B17" s="170"/>
      <c r="C17" s="170"/>
      <c r="D17" s="170"/>
      <c r="E17" s="170"/>
      <c r="F17" s="170"/>
      <c r="G17" s="170"/>
      <c r="H17" s="170"/>
      <c r="I17" s="170"/>
      <c r="J17" s="170"/>
      <c r="K17" s="170"/>
      <c r="L17" s="170"/>
      <c r="M17" s="170"/>
      <c r="N17" s="170"/>
      <c r="O17" s="170"/>
      <c r="P17" s="170"/>
      <c r="Q17" s="170"/>
      <c r="S17" s="170"/>
      <c r="T17" s="170"/>
      <c r="U17" s="170"/>
      <c r="V17" s="170"/>
      <c r="W17" s="170"/>
    </row>
    <row r="18" spans="1:23" ht="15.75" customHeight="1" x14ac:dyDescent="0.25">
      <c r="A18" s="170"/>
      <c r="B18" s="170"/>
      <c r="C18" s="170"/>
      <c r="D18" s="170"/>
      <c r="E18" s="170"/>
      <c r="F18" s="170"/>
      <c r="G18" s="170"/>
      <c r="H18" s="170"/>
      <c r="I18" s="170"/>
      <c r="J18" s="170"/>
      <c r="K18" s="170"/>
      <c r="L18" s="170"/>
      <c r="M18" s="170"/>
      <c r="N18" s="170"/>
      <c r="O18" s="170"/>
      <c r="P18" s="170"/>
      <c r="Q18" s="170"/>
    </row>
    <row r="19" spans="1:23" ht="15.75" customHeight="1" x14ac:dyDescent="0.25">
      <c r="A19" s="170"/>
      <c r="B19" s="170"/>
      <c r="C19" s="170"/>
      <c r="D19" s="170"/>
      <c r="E19" s="170"/>
      <c r="F19" s="170"/>
      <c r="G19" s="170"/>
      <c r="H19" s="170"/>
      <c r="I19" s="170"/>
      <c r="J19" s="170"/>
      <c r="K19" s="170"/>
      <c r="L19" s="170"/>
      <c r="M19" s="170"/>
      <c r="N19" s="170"/>
      <c r="O19" s="170"/>
      <c r="P19" s="170"/>
      <c r="Q19" s="170"/>
    </row>
    <row r="20" spans="1:23" ht="15.75" customHeight="1" x14ac:dyDescent="0.25">
      <c r="A20" s="170"/>
      <c r="B20" s="170"/>
      <c r="C20" s="170"/>
      <c r="D20" s="170"/>
      <c r="E20" s="170"/>
      <c r="F20" s="170"/>
      <c r="G20" s="170"/>
      <c r="H20" s="170"/>
      <c r="I20" s="170"/>
      <c r="J20" s="170"/>
      <c r="K20" s="170"/>
      <c r="L20" s="170"/>
      <c r="M20" s="170"/>
      <c r="N20" s="170"/>
      <c r="O20" s="170"/>
      <c r="P20" s="170"/>
      <c r="Q20" s="170"/>
    </row>
    <row r="21" spans="1:23" ht="15.75" customHeight="1" x14ac:dyDescent="0.25">
      <c r="A21" s="170"/>
      <c r="B21" s="170"/>
      <c r="C21" s="170"/>
      <c r="D21" s="170"/>
      <c r="E21" s="170"/>
      <c r="F21" s="170"/>
      <c r="G21" s="170"/>
      <c r="H21" s="170"/>
      <c r="I21" s="170"/>
      <c r="J21" s="170"/>
      <c r="K21" s="170"/>
      <c r="L21" s="170"/>
      <c r="M21" s="170"/>
      <c r="N21" s="170"/>
      <c r="O21" s="170"/>
      <c r="P21" s="170"/>
      <c r="Q21" s="170"/>
    </row>
    <row r="22" spans="1:23" ht="15.75" customHeight="1" x14ac:dyDescent="0.25">
      <c r="A22" s="170"/>
      <c r="B22" s="170"/>
      <c r="C22" s="170"/>
      <c r="D22" s="170"/>
      <c r="E22" s="170"/>
      <c r="F22" s="170"/>
      <c r="G22" s="170"/>
      <c r="H22" s="170"/>
      <c r="I22" s="170"/>
      <c r="J22" s="170"/>
      <c r="K22" s="170"/>
      <c r="L22" s="170"/>
      <c r="M22" s="170"/>
      <c r="N22" s="170"/>
      <c r="O22" s="170"/>
      <c r="P22" s="170"/>
      <c r="Q22" s="170"/>
    </row>
    <row r="23" spans="1:23" ht="15.75" customHeight="1" x14ac:dyDescent="0.25">
      <c r="A23" s="170"/>
      <c r="B23" s="170"/>
      <c r="C23" s="170"/>
      <c r="D23" s="170"/>
      <c r="E23" s="170"/>
      <c r="F23" s="170"/>
      <c r="G23" s="170"/>
      <c r="H23" s="170"/>
      <c r="I23" s="170"/>
      <c r="J23" s="170"/>
      <c r="K23" s="170"/>
      <c r="L23" s="170"/>
      <c r="M23" s="170"/>
      <c r="N23" s="170"/>
      <c r="O23" s="170"/>
      <c r="P23" s="170"/>
      <c r="Q23" s="170"/>
    </row>
    <row r="24" spans="1:23" ht="15.75" customHeight="1" x14ac:dyDescent="0.25">
      <c r="A24" s="170"/>
      <c r="B24" s="170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</row>
    <row r="25" spans="1:23" ht="15.75" customHeight="1" x14ac:dyDescent="0.25">
      <c r="A25" s="170"/>
      <c r="B25" s="170"/>
      <c r="C25" s="170"/>
      <c r="D25" s="170"/>
      <c r="E25" s="170"/>
      <c r="F25" s="170"/>
      <c r="G25" s="170"/>
      <c r="H25" s="170"/>
      <c r="I25" s="170"/>
      <c r="J25" s="170"/>
      <c r="K25" s="170"/>
      <c r="L25" s="170"/>
      <c r="M25" s="170"/>
      <c r="N25" s="170"/>
      <c r="O25" s="170"/>
      <c r="P25" s="170"/>
      <c r="Q25" s="170"/>
    </row>
    <row r="26" spans="1:23" ht="15.75" customHeight="1" x14ac:dyDescent="0.25">
      <c r="A26" s="170"/>
      <c r="B26" s="170"/>
      <c r="C26" s="170"/>
      <c r="D26" s="170"/>
      <c r="E26" s="170"/>
      <c r="F26" s="170"/>
      <c r="G26" s="170"/>
      <c r="H26" s="170"/>
      <c r="I26" s="170"/>
      <c r="J26" s="170"/>
      <c r="K26" s="170"/>
      <c r="L26" s="170"/>
      <c r="M26" s="170"/>
      <c r="N26" s="170"/>
      <c r="O26" s="170"/>
      <c r="P26" s="170"/>
      <c r="Q26" s="170"/>
    </row>
    <row r="27" spans="1:23" ht="15.75" customHeight="1" x14ac:dyDescent="0.25">
      <c r="A27" s="170"/>
      <c r="B27" s="170"/>
      <c r="C27" s="170"/>
      <c r="D27" s="170"/>
      <c r="E27" s="170"/>
      <c r="F27" s="170"/>
      <c r="G27" s="170"/>
      <c r="H27" s="170"/>
      <c r="I27" s="170"/>
      <c r="J27" s="170"/>
      <c r="K27" s="170"/>
      <c r="L27" s="170"/>
      <c r="M27" s="170"/>
      <c r="N27" s="170"/>
      <c r="O27" s="170"/>
      <c r="P27" s="170"/>
      <c r="Q27" s="170"/>
    </row>
    <row r="28" spans="1:23" ht="15.75" customHeight="1" x14ac:dyDescent="0.25">
      <c r="A28" s="170"/>
      <c r="B28" s="170"/>
      <c r="C28" s="170"/>
      <c r="D28" s="170"/>
      <c r="E28" s="170"/>
      <c r="F28" s="170"/>
      <c r="G28" s="170"/>
      <c r="H28" s="170"/>
      <c r="I28" s="170"/>
      <c r="J28" s="170"/>
      <c r="K28" s="170"/>
      <c r="L28" s="170"/>
      <c r="M28" s="170"/>
      <c r="N28" s="170"/>
      <c r="O28" s="170"/>
      <c r="P28" s="170"/>
      <c r="Q28" s="170"/>
    </row>
    <row r="29" spans="1:23" ht="15.75" customHeight="1" x14ac:dyDescent="0.25">
      <c r="A29" s="170"/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</row>
    <row r="30" spans="1:23" ht="15.75" customHeight="1" x14ac:dyDescent="0.25">
      <c r="A30" s="170"/>
      <c r="B30" s="170"/>
      <c r="C30" s="170"/>
      <c r="D30" s="170"/>
      <c r="E30" s="170"/>
      <c r="F30" s="170"/>
      <c r="G30" s="170"/>
      <c r="H30" s="170"/>
      <c r="I30" s="170"/>
      <c r="J30" s="170"/>
      <c r="K30" s="170"/>
      <c r="L30" s="170"/>
      <c r="M30" s="170"/>
      <c r="N30" s="170"/>
      <c r="O30" s="170"/>
      <c r="P30" s="170"/>
      <c r="Q30" s="170"/>
    </row>
    <row r="31" spans="1:23" ht="15.75" customHeight="1" x14ac:dyDescent="0.25">
      <c r="A31" s="170"/>
      <c r="B31" s="170"/>
      <c r="C31" s="170"/>
      <c r="D31" s="170"/>
      <c r="E31" s="170"/>
      <c r="F31" s="170"/>
      <c r="G31" s="170"/>
      <c r="H31" s="170"/>
      <c r="I31" s="170"/>
      <c r="J31" s="170"/>
      <c r="K31" s="170"/>
      <c r="L31" s="170"/>
      <c r="M31" s="170"/>
      <c r="N31" s="170"/>
      <c r="O31" s="170"/>
      <c r="P31" s="170"/>
      <c r="Q31" s="170"/>
    </row>
    <row r="32" spans="1:23" ht="15.75" customHeight="1" x14ac:dyDescent="0.25">
      <c r="A32" s="170"/>
      <c r="B32" s="170"/>
      <c r="C32" s="170"/>
      <c r="D32" s="170"/>
      <c r="E32" s="170"/>
      <c r="F32" s="170"/>
      <c r="G32" s="170"/>
      <c r="H32" s="170"/>
      <c r="I32" s="170"/>
      <c r="J32" s="170"/>
      <c r="K32" s="170"/>
      <c r="L32" s="170"/>
      <c r="M32" s="170"/>
      <c r="N32" s="170"/>
      <c r="O32" s="170"/>
      <c r="P32" s="170"/>
      <c r="Q32" s="170"/>
    </row>
    <row r="33" spans="1:17" ht="15.75" customHeight="1" x14ac:dyDescent="0.25">
      <c r="A33" s="170"/>
      <c r="B33" s="170"/>
      <c r="C33" s="170"/>
      <c r="D33" s="170"/>
      <c r="E33" s="170"/>
      <c r="F33" s="170"/>
      <c r="G33" s="170"/>
      <c r="H33" s="170"/>
      <c r="I33" s="170"/>
      <c r="J33" s="170"/>
      <c r="K33" s="170"/>
      <c r="L33" s="170"/>
      <c r="M33" s="170"/>
      <c r="N33" s="170"/>
      <c r="O33" s="170"/>
      <c r="P33" s="170"/>
      <c r="Q33" s="170"/>
    </row>
    <row r="34" spans="1:17" ht="15.75" customHeight="1" x14ac:dyDescent="0.25">
      <c r="A34" s="170"/>
      <c r="B34" s="170"/>
      <c r="C34" s="170"/>
      <c r="D34" s="170"/>
      <c r="E34" s="170"/>
      <c r="F34" s="170"/>
      <c r="G34" s="170"/>
      <c r="H34" s="170"/>
      <c r="I34" s="170"/>
      <c r="J34" s="170"/>
      <c r="K34" s="170"/>
      <c r="L34" s="170"/>
      <c r="M34" s="170"/>
      <c r="N34" s="170"/>
      <c r="O34" s="170"/>
      <c r="P34" s="170"/>
      <c r="Q34" s="170"/>
    </row>
    <row r="35" spans="1:17" ht="15.75" customHeight="1" x14ac:dyDescent="0.25">
      <c r="A35" s="170"/>
      <c r="B35" s="170"/>
      <c r="C35" s="170"/>
      <c r="D35" s="170"/>
      <c r="E35" s="170"/>
      <c r="F35" s="170"/>
      <c r="G35" s="170"/>
      <c r="H35" s="170"/>
      <c r="I35" s="170"/>
      <c r="J35" s="170"/>
      <c r="K35" s="170"/>
      <c r="L35" s="170"/>
      <c r="M35" s="170"/>
      <c r="N35" s="170"/>
      <c r="O35" s="170"/>
      <c r="P35" s="170"/>
      <c r="Q35" s="170"/>
    </row>
    <row r="36" spans="1:17" ht="15.75" customHeight="1" x14ac:dyDescent="0.25">
      <c r="A36" s="170"/>
      <c r="B36" s="170"/>
      <c r="C36" s="170"/>
      <c r="D36" s="170"/>
      <c r="E36" s="170"/>
      <c r="F36" s="170"/>
      <c r="G36" s="170"/>
      <c r="H36" s="170"/>
      <c r="I36" s="170"/>
      <c r="J36" s="170"/>
      <c r="K36" s="170"/>
      <c r="L36" s="170"/>
      <c r="M36" s="170"/>
      <c r="N36" s="170"/>
      <c r="O36" s="170"/>
      <c r="P36" s="170"/>
      <c r="Q36" s="170"/>
    </row>
    <row r="37" spans="1:17" ht="15.75" customHeight="1" x14ac:dyDescent="0.25">
      <c r="A37" s="170"/>
      <c r="B37" s="170"/>
      <c r="C37" s="170"/>
      <c r="D37" s="170"/>
      <c r="E37" s="170"/>
      <c r="F37" s="170"/>
      <c r="G37" s="170"/>
      <c r="H37" s="170"/>
      <c r="I37" s="170"/>
      <c r="J37" s="170"/>
      <c r="K37" s="170"/>
      <c r="L37" s="170"/>
      <c r="M37" s="170"/>
      <c r="N37" s="170"/>
      <c r="O37" s="170"/>
      <c r="P37" s="170"/>
      <c r="Q37" s="170"/>
    </row>
    <row r="38" spans="1:17" ht="15.75" customHeight="1" x14ac:dyDescent="0.25">
      <c r="A38" s="170"/>
      <c r="B38" s="170"/>
      <c r="C38" s="170"/>
      <c r="D38" s="170"/>
      <c r="E38" s="170"/>
      <c r="F38" s="170"/>
      <c r="G38" s="170"/>
      <c r="H38" s="170"/>
      <c r="I38" s="170"/>
      <c r="J38" s="170"/>
      <c r="K38" s="170"/>
      <c r="L38" s="170"/>
      <c r="M38" s="170"/>
      <c r="N38" s="170"/>
      <c r="O38" s="170"/>
      <c r="P38" s="170"/>
      <c r="Q38" s="170"/>
    </row>
    <row r="39" spans="1:17" ht="15.75" customHeight="1" x14ac:dyDescent="0.25">
      <c r="A39" s="170"/>
      <c r="B39" s="170"/>
      <c r="C39" s="170"/>
      <c r="D39" s="170"/>
      <c r="E39" s="170"/>
      <c r="F39" s="170"/>
      <c r="G39" s="170"/>
      <c r="H39" s="170"/>
      <c r="I39" s="170"/>
      <c r="J39" s="170"/>
      <c r="K39" s="170"/>
      <c r="L39" s="170"/>
      <c r="M39" s="170"/>
      <c r="N39" s="170"/>
      <c r="O39" s="170"/>
      <c r="P39" s="170"/>
      <c r="Q39" s="170"/>
    </row>
    <row r="40" spans="1:17" ht="15.75" customHeight="1" x14ac:dyDescent="0.25">
      <c r="A40" s="170"/>
      <c r="B40" s="170"/>
      <c r="C40" s="170"/>
      <c r="D40" s="170"/>
      <c r="E40" s="170"/>
      <c r="F40" s="170"/>
      <c r="G40" s="170"/>
      <c r="H40" s="170"/>
      <c r="I40" s="170"/>
      <c r="J40" s="170"/>
      <c r="K40" s="170"/>
      <c r="L40" s="170"/>
      <c r="M40" s="170"/>
      <c r="N40" s="170"/>
      <c r="O40" s="170"/>
      <c r="P40" s="170"/>
      <c r="Q40" s="170"/>
    </row>
    <row r="41" spans="1:17" ht="15.75" customHeight="1" x14ac:dyDescent="0.25">
      <c r="A41" s="170"/>
      <c r="B41" s="171"/>
      <c r="C41" s="172"/>
      <c r="D41" s="172"/>
      <c r="E41" s="172"/>
      <c r="F41" s="172"/>
      <c r="G41" s="172"/>
      <c r="H41" s="172"/>
      <c r="I41" s="172"/>
      <c r="J41" s="172"/>
      <c r="K41" s="172"/>
      <c r="L41" s="172"/>
      <c r="M41" s="173"/>
      <c r="N41" s="172"/>
      <c r="O41" s="172"/>
      <c r="P41" s="170"/>
      <c r="Q41" s="170"/>
    </row>
    <row r="42" spans="1:17" ht="15.75" customHeight="1" x14ac:dyDescent="0.25">
      <c r="A42" s="174"/>
      <c r="B42" s="175"/>
      <c r="C42" s="176"/>
      <c r="D42" s="176"/>
      <c r="E42" s="176"/>
      <c r="F42" s="176"/>
      <c r="G42" s="176"/>
      <c r="H42" s="176"/>
      <c r="I42" s="176"/>
      <c r="J42" s="176"/>
      <c r="K42" s="176"/>
      <c r="L42" s="176"/>
      <c r="M42" s="177"/>
      <c r="N42" s="175"/>
      <c r="O42" s="175"/>
      <c r="P42" s="170"/>
      <c r="Q42" s="170"/>
    </row>
    <row r="43" spans="1:17" ht="15.75" customHeight="1" x14ac:dyDescent="0.25">
      <c r="A43" s="174"/>
      <c r="B43" s="175"/>
      <c r="C43" s="176"/>
      <c r="D43" s="176"/>
      <c r="E43" s="176"/>
      <c r="F43" s="176"/>
      <c r="G43" s="176"/>
      <c r="H43" s="176"/>
      <c r="I43" s="176"/>
      <c r="J43" s="176"/>
      <c r="K43" s="176"/>
      <c r="L43" s="176"/>
      <c r="M43" s="177"/>
      <c r="N43" s="175"/>
      <c r="O43" s="175"/>
      <c r="P43" s="170"/>
      <c r="Q43" s="170"/>
    </row>
    <row r="44" spans="1:17" ht="15.75" customHeight="1" x14ac:dyDescent="0.25">
      <c r="A44" s="174"/>
      <c r="B44" s="175"/>
      <c r="C44" s="176"/>
      <c r="D44" s="176"/>
      <c r="E44" s="176"/>
      <c r="F44" s="176"/>
      <c r="G44" s="176"/>
      <c r="H44" s="176"/>
      <c r="I44" s="176"/>
      <c r="J44" s="176"/>
      <c r="K44" s="176"/>
      <c r="L44" s="176"/>
      <c r="M44" s="177"/>
      <c r="N44" s="175"/>
      <c r="O44" s="175"/>
      <c r="P44" s="170"/>
      <c r="Q44" s="170"/>
    </row>
    <row r="45" spans="1:17" ht="15.75" customHeight="1" x14ac:dyDescent="0.25">
      <c r="A45" s="174"/>
      <c r="B45" s="175"/>
      <c r="C45" s="176"/>
      <c r="D45" s="176"/>
      <c r="E45" s="176"/>
      <c r="F45" s="176"/>
      <c r="G45" s="176"/>
      <c r="H45" s="176"/>
      <c r="I45" s="176"/>
      <c r="J45" s="176"/>
      <c r="K45" s="176"/>
      <c r="L45" s="176"/>
      <c r="M45" s="177"/>
      <c r="N45" s="175"/>
      <c r="O45" s="175"/>
      <c r="P45" s="170"/>
      <c r="Q45" s="170"/>
    </row>
    <row r="46" spans="1:17" ht="15.75" customHeight="1" x14ac:dyDescent="0.25">
      <c r="A46" s="178"/>
      <c r="B46" s="175"/>
      <c r="C46" s="175"/>
      <c r="D46" s="175"/>
      <c r="E46" s="175"/>
      <c r="F46" s="175"/>
      <c r="G46" s="175"/>
      <c r="H46" s="175"/>
      <c r="I46" s="175"/>
      <c r="J46" s="175"/>
      <c r="K46" s="175"/>
      <c r="L46" s="175"/>
      <c r="M46" s="179"/>
      <c r="N46" s="175"/>
      <c r="O46" s="175"/>
      <c r="P46" s="170"/>
      <c r="Q46" s="170"/>
    </row>
    <row r="47" spans="1:17" ht="15.75" customHeight="1" x14ac:dyDescent="0.25">
      <c r="A47" s="170"/>
      <c r="B47" s="170"/>
      <c r="C47" s="170"/>
      <c r="D47" s="170"/>
      <c r="E47" s="170"/>
      <c r="F47" s="170"/>
      <c r="G47" s="170"/>
      <c r="H47" s="170"/>
      <c r="I47" s="170"/>
      <c r="J47" s="170"/>
      <c r="K47" s="170"/>
      <c r="L47" s="170"/>
      <c r="M47" s="170"/>
      <c r="N47" s="170"/>
      <c r="O47" s="170"/>
      <c r="P47" s="170"/>
      <c r="Q47" s="170"/>
    </row>
    <row r="48" spans="1:17" ht="15.75" customHeight="1" x14ac:dyDescent="0.25">
      <c r="A48" s="174"/>
      <c r="B48" s="170"/>
      <c r="C48" s="180"/>
      <c r="D48" s="180"/>
      <c r="E48" s="180"/>
      <c r="F48" s="180"/>
      <c r="G48" s="180"/>
      <c r="H48" s="180"/>
      <c r="I48" s="180"/>
      <c r="J48" s="180"/>
      <c r="K48" s="180"/>
      <c r="L48" s="180"/>
      <c r="M48" s="180"/>
      <c r="N48" s="180"/>
      <c r="O48" s="180"/>
      <c r="P48" s="181"/>
      <c r="Q48" s="181"/>
    </row>
    <row r="49" spans="1:17" ht="15.75" customHeight="1" x14ac:dyDescent="0.25">
      <c r="A49" s="174"/>
      <c r="B49" s="170"/>
      <c r="C49" s="180"/>
      <c r="D49" s="180"/>
      <c r="E49" s="180"/>
      <c r="F49" s="180"/>
      <c r="G49" s="180"/>
      <c r="H49" s="180"/>
      <c r="I49" s="180"/>
      <c r="J49" s="180"/>
      <c r="K49" s="180"/>
      <c r="L49" s="180"/>
      <c r="M49" s="180"/>
      <c r="N49" s="180"/>
      <c r="O49" s="180"/>
      <c r="P49" s="181"/>
      <c r="Q49" s="181"/>
    </row>
    <row r="50" spans="1:17" ht="15.75" customHeight="1" x14ac:dyDescent="0.25">
      <c r="A50" s="174"/>
      <c r="B50" s="170"/>
      <c r="C50" s="180"/>
      <c r="D50" s="180"/>
      <c r="E50" s="180"/>
      <c r="F50" s="180"/>
      <c r="G50" s="180"/>
      <c r="H50" s="180"/>
      <c r="I50" s="180"/>
      <c r="J50" s="180"/>
      <c r="K50" s="180"/>
      <c r="L50" s="180"/>
      <c r="M50" s="180"/>
      <c r="N50" s="180"/>
      <c r="O50" s="180"/>
      <c r="P50" s="181"/>
      <c r="Q50" s="181"/>
    </row>
    <row r="51" spans="1:17" ht="15.75" customHeight="1" x14ac:dyDescent="0.25">
      <c r="A51" s="174"/>
      <c r="B51" s="170"/>
      <c r="C51" s="180"/>
      <c r="D51" s="180"/>
      <c r="E51" s="180"/>
      <c r="F51" s="180"/>
      <c r="G51" s="180"/>
      <c r="H51" s="180"/>
      <c r="I51" s="180"/>
      <c r="J51" s="180"/>
      <c r="K51" s="180"/>
      <c r="L51" s="180"/>
      <c r="M51" s="180"/>
      <c r="N51" s="180"/>
      <c r="O51" s="180"/>
      <c r="P51" s="181"/>
      <c r="Q51" s="181"/>
    </row>
    <row r="52" spans="1:17" ht="15.75" customHeight="1" x14ac:dyDescent="0.25">
      <c r="A52" s="178"/>
      <c r="B52" s="170"/>
      <c r="C52" s="180"/>
      <c r="D52" s="180"/>
      <c r="E52" s="180"/>
      <c r="F52" s="180"/>
      <c r="G52" s="180"/>
      <c r="H52" s="180"/>
      <c r="I52" s="180"/>
      <c r="J52" s="180"/>
      <c r="K52" s="180"/>
      <c r="L52" s="180"/>
      <c r="M52" s="180"/>
      <c r="N52" s="180"/>
      <c r="O52" s="180"/>
      <c r="P52" s="181"/>
      <c r="Q52" s="181"/>
    </row>
    <row r="53" spans="1:17" ht="15.75" customHeight="1" x14ac:dyDescent="0.25">
      <c r="A53" s="170"/>
      <c r="B53" s="170"/>
      <c r="C53" s="170"/>
      <c r="D53" s="170"/>
      <c r="E53" s="170"/>
      <c r="F53" s="170"/>
      <c r="G53" s="170"/>
      <c r="H53" s="170"/>
      <c r="I53" s="170"/>
      <c r="J53" s="170"/>
      <c r="K53" s="170"/>
      <c r="L53" s="170"/>
      <c r="M53" s="170"/>
      <c r="N53" s="170"/>
      <c r="O53" s="170"/>
      <c r="P53" s="170"/>
      <c r="Q53" s="170"/>
    </row>
    <row r="54" spans="1:17" ht="15.75" customHeight="1" x14ac:dyDescent="0.25">
      <c r="A54" s="170"/>
      <c r="B54" s="170"/>
      <c r="C54" s="170"/>
      <c r="D54" s="170"/>
      <c r="E54" s="170"/>
      <c r="F54" s="170"/>
      <c r="G54" s="170"/>
      <c r="H54" s="170"/>
      <c r="I54" s="170"/>
      <c r="J54" s="170"/>
      <c r="K54" s="170"/>
      <c r="L54" s="170"/>
      <c r="M54" s="170"/>
      <c r="N54" s="170"/>
      <c r="O54" s="170"/>
      <c r="P54" s="170"/>
      <c r="Q54" s="170"/>
    </row>
    <row r="55" spans="1:17" ht="15.75" customHeight="1" x14ac:dyDescent="0.25">
      <c r="A55" s="170"/>
      <c r="B55" s="170"/>
      <c r="C55" s="170"/>
      <c r="D55" s="170"/>
      <c r="E55" s="170"/>
      <c r="F55" s="170"/>
      <c r="G55" s="170"/>
      <c r="H55" s="170"/>
      <c r="I55" s="170"/>
      <c r="J55" s="170"/>
      <c r="K55" s="170"/>
      <c r="L55" s="170"/>
      <c r="M55" s="170"/>
      <c r="N55" s="170"/>
      <c r="O55" s="170"/>
      <c r="P55" s="170"/>
      <c r="Q55" s="170"/>
    </row>
    <row r="56" spans="1:17" ht="15.75" customHeight="1" x14ac:dyDescent="0.25">
      <c r="A56" s="170"/>
      <c r="B56" s="170"/>
      <c r="C56" s="170"/>
      <c r="D56" s="170"/>
      <c r="E56" s="170"/>
      <c r="F56" s="170"/>
      <c r="G56" s="170"/>
      <c r="H56" s="170"/>
      <c r="I56" s="170"/>
      <c r="J56" s="170"/>
      <c r="K56" s="170"/>
      <c r="L56" s="170"/>
      <c r="M56" s="170"/>
      <c r="N56" s="170"/>
      <c r="O56" s="170"/>
      <c r="P56" s="170"/>
      <c r="Q56" s="170"/>
    </row>
    <row r="57" spans="1:17" ht="15.75" customHeight="1" x14ac:dyDescent="0.25">
      <c r="A57" s="170"/>
      <c r="B57" s="170"/>
      <c r="C57" s="170"/>
      <c r="D57" s="170"/>
      <c r="E57" s="170"/>
      <c r="F57" s="170"/>
      <c r="G57" s="170"/>
      <c r="H57" s="170"/>
      <c r="I57" s="170"/>
      <c r="J57" s="170"/>
      <c r="K57" s="170"/>
      <c r="L57" s="170"/>
      <c r="M57" s="170"/>
      <c r="N57" s="170"/>
      <c r="O57" s="170"/>
      <c r="P57" s="170"/>
      <c r="Q57" s="170"/>
    </row>
    <row r="58" spans="1:17" ht="15.75" customHeight="1" x14ac:dyDescent="0.25">
      <c r="A58" s="170"/>
      <c r="B58" s="170"/>
      <c r="C58" s="170"/>
      <c r="D58" s="170"/>
      <c r="E58" s="170"/>
      <c r="F58" s="170"/>
      <c r="G58" s="170"/>
      <c r="H58" s="170"/>
      <c r="I58" s="170"/>
      <c r="J58" s="170"/>
      <c r="K58" s="170"/>
      <c r="L58" s="170"/>
      <c r="M58" s="170"/>
      <c r="N58" s="170"/>
      <c r="O58" s="170"/>
      <c r="P58" s="170"/>
      <c r="Q58" s="170"/>
    </row>
    <row r="59" spans="1:17" ht="15.75" customHeight="1" x14ac:dyDescent="0.25">
      <c r="A59" s="170"/>
      <c r="B59" s="170"/>
      <c r="C59" s="170"/>
      <c r="D59" s="170"/>
      <c r="E59" s="170"/>
      <c r="F59" s="170"/>
      <c r="G59" s="170"/>
      <c r="H59" s="170"/>
      <c r="I59" s="170"/>
      <c r="J59" s="170"/>
      <c r="K59" s="170"/>
      <c r="L59" s="170"/>
      <c r="M59" s="170"/>
      <c r="N59" s="170"/>
      <c r="O59" s="170"/>
      <c r="P59" s="170"/>
      <c r="Q59" s="170"/>
    </row>
    <row r="60" spans="1:17" ht="15.75" customHeight="1" x14ac:dyDescent="0.25">
      <c r="A60" s="170"/>
      <c r="B60" s="170"/>
      <c r="C60" s="170"/>
      <c r="D60" s="170"/>
      <c r="E60" s="170"/>
      <c r="F60" s="170"/>
      <c r="G60" s="170"/>
      <c r="H60" s="170"/>
      <c r="I60" s="170"/>
      <c r="J60" s="170"/>
      <c r="K60" s="170"/>
      <c r="L60" s="170"/>
      <c r="M60" s="170"/>
      <c r="N60" s="170"/>
      <c r="O60" s="170"/>
      <c r="P60" s="170"/>
      <c r="Q60" s="170"/>
    </row>
    <row r="61" spans="1:17" ht="15.75" customHeight="1" x14ac:dyDescent="0.25">
      <c r="A61" s="170"/>
      <c r="B61" s="170"/>
      <c r="C61" s="170"/>
      <c r="D61" s="170"/>
      <c r="E61" s="170"/>
      <c r="F61" s="170"/>
      <c r="G61" s="170"/>
      <c r="H61" s="170"/>
      <c r="I61" s="170"/>
      <c r="J61" s="170"/>
      <c r="K61" s="170"/>
      <c r="L61" s="170"/>
      <c r="M61" s="170"/>
      <c r="N61" s="170"/>
      <c r="O61" s="170"/>
      <c r="P61" s="170"/>
      <c r="Q61" s="170"/>
    </row>
    <row r="62" spans="1:17" ht="15.75" customHeight="1" x14ac:dyDescent="0.25">
      <c r="A62" s="170"/>
      <c r="B62" s="170"/>
      <c r="C62" s="170"/>
      <c r="D62" s="170"/>
      <c r="E62" s="170"/>
      <c r="F62" s="170"/>
      <c r="G62" s="170"/>
      <c r="H62" s="170"/>
      <c r="I62" s="170"/>
      <c r="J62" s="170"/>
      <c r="K62" s="170"/>
      <c r="L62" s="170"/>
      <c r="M62" s="170"/>
      <c r="N62" s="170"/>
      <c r="O62" s="170"/>
      <c r="P62" s="170"/>
      <c r="Q62" s="170"/>
    </row>
    <row r="63" spans="1:17" ht="15.75" customHeight="1" x14ac:dyDescent="0.25">
      <c r="A63" s="170"/>
      <c r="B63" s="170"/>
      <c r="C63" s="170"/>
      <c r="D63" s="170"/>
      <c r="E63" s="170"/>
      <c r="F63" s="170"/>
      <c r="G63" s="170"/>
      <c r="H63" s="170"/>
      <c r="I63" s="170"/>
      <c r="J63" s="170"/>
      <c r="K63" s="170"/>
      <c r="L63" s="170"/>
      <c r="M63" s="170"/>
      <c r="N63" s="170"/>
      <c r="O63" s="170"/>
      <c r="P63" s="170"/>
      <c r="Q63" s="170"/>
    </row>
    <row r="64" spans="1:17" ht="15.75" customHeight="1" x14ac:dyDescent="0.25">
      <c r="A64" s="170"/>
      <c r="B64" s="170"/>
      <c r="C64" s="170"/>
      <c r="D64" s="170"/>
      <c r="E64" s="170"/>
      <c r="F64" s="170"/>
      <c r="G64" s="170"/>
      <c r="H64" s="170"/>
      <c r="I64" s="170"/>
      <c r="J64" s="170"/>
      <c r="K64" s="170"/>
      <c r="L64" s="170"/>
      <c r="M64" s="170"/>
      <c r="N64" s="170"/>
      <c r="O64" s="170"/>
      <c r="P64" s="170"/>
      <c r="Q64" s="170"/>
    </row>
    <row r="65" spans="1:17" ht="15.75" customHeight="1" x14ac:dyDescent="0.25">
      <c r="A65" s="170"/>
      <c r="B65" s="170"/>
      <c r="C65" s="170"/>
      <c r="D65" s="170"/>
      <c r="E65" s="170"/>
      <c r="F65" s="170"/>
      <c r="G65" s="170"/>
      <c r="H65" s="170"/>
      <c r="I65" s="170"/>
      <c r="J65" s="170"/>
      <c r="K65" s="170"/>
      <c r="L65" s="170"/>
      <c r="M65" s="170"/>
      <c r="N65" s="170"/>
      <c r="O65" s="170"/>
      <c r="P65" s="170"/>
      <c r="Q65" s="170"/>
    </row>
    <row r="66" spans="1:17" ht="15.75" customHeight="1" x14ac:dyDescent="0.25">
      <c r="A66" s="170"/>
      <c r="B66" s="170"/>
      <c r="C66" s="170"/>
      <c r="D66" s="170"/>
      <c r="E66" s="170"/>
      <c r="F66" s="170"/>
      <c r="G66" s="170"/>
      <c r="H66" s="170"/>
      <c r="I66" s="170"/>
      <c r="J66" s="170"/>
      <c r="K66" s="170"/>
      <c r="L66" s="170"/>
      <c r="M66" s="170"/>
      <c r="N66" s="170"/>
      <c r="O66" s="170"/>
      <c r="P66" s="170"/>
      <c r="Q66" s="170"/>
    </row>
    <row r="67" spans="1:17" ht="15.75" customHeight="1" x14ac:dyDescent="0.25">
      <c r="A67" s="170"/>
      <c r="B67" s="170"/>
      <c r="C67" s="170"/>
      <c r="D67" s="170"/>
      <c r="E67" s="170"/>
      <c r="F67" s="170"/>
      <c r="G67" s="170"/>
      <c r="H67" s="170"/>
      <c r="I67" s="170"/>
      <c r="J67" s="170"/>
      <c r="K67" s="170"/>
      <c r="L67" s="170"/>
      <c r="M67" s="170"/>
      <c r="N67" s="170"/>
      <c r="O67" s="170"/>
      <c r="P67" s="170"/>
      <c r="Q67" s="170"/>
    </row>
    <row r="68" spans="1:17" ht="15.75" customHeight="1" x14ac:dyDescent="0.25">
      <c r="A68" s="170"/>
      <c r="B68" s="170"/>
      <c r="C68" s="170"/>
      <c r="D68" s="170"/>
      <c r="E68" s="170"/>
      <c r="F68" s="170"/>
      <c r="G68" s="170"/>
      <c r="H68" s="170"/>
      <c r="I68" s="170"/>
      <c r="J68" s="170"/>
      <c r="K68" s="170"/>
      <c r="L68" s="170"/>
      <c r="M68" s="170"/>
      <c r="N68" s="170"/>
      <c r="O68" s="170"/>
      <c r="P68" s="170"/>
      <c r="Q68" s="170"/>
    </row>
    <row r="69" spans="1:17" ht="15.75" customHeight="1" x14ac:dyDescent="0.25">
      <c r="A69" s="170"/>
      <c r="B69" s="170"/>
      <c r="C69" s="170"/>
      <c r="D69" s="170"/>
      <c r="E69" s="170"/>
      <c r="F69" s="170"/>
      <c r="G69" s="170"/>
      <c r="H69" s="170"/>
      <c r="I69" s="170"/>
      <c r="J69" s="170"/>
      <c r="K69" s="170"/>
      <c r="L69" s="170"/>
      <c r="M69" s="170"/>
      <c r="N69" s="170"/>
      <c r="O69" s="170"/>
      <c r="P69" s="170"/>
      <c r="Q69" s="170"/>
    </row>
    <row r="70" spans="1:17" ht="15.75" customHeight="1" x14ac:dyDescent="0.25">
      <c r="A70" s="170"/>
      <c r="B70" s="170"/>
      <c r="C70" s="170"/>
      <c r="D70" s="170"/>
      <c r="E70" s="170"/>
      <c r="F70" s="170"/>
      <c r="G70" s="170"/>
      <c r="H70" s="170"/>
      <c r="I70" s="170"/>
      <c r="J70" s="170"/>
      <c r="K70" s="170"/>
      <c r="L70" s="170"/>
      <c r="M70" s="170"/>
      <c r="N70" s="170"/>
      <c r="O70" s="170"/>
      <c r="P70" s="170"/>
      <c r="Q70" s="170"/>
    </row>
    <row r="71" spans="1:17" ht="15.75" customHeight="1" x14ac:dyDescent="0.25">
      <c r="A71" s="170"/>
      <c r="B71" s="170"/>
      <c r="C71" s="170"/>
      <c r="D71" s="170"/>
      <c r="E71" s="170"/>
      <c r="F71" s="170"/>
      <c r="G71" s="170"/>
      <c r="H71" s="170"/>
      <c r="I71" s="170"/>
      <c r="J71" s="170"/>
      <c r="K71" s="170"/>
      <c r="L71" s="170"/>
      <c r="M71" s="170"/>
      <c r="N71" s="170"/>
      <c r="O71" s="170"/>
      <c r="P71" s="170"/>
      <c r="Q71" s="170"/>
    </row>
    <row r="72" spans="1:17" ht="15.75" customHeight="1" x14ac:dyDescent="0.25">
      <c r="A72" s="170"/>
      <c r="B72" s="170"/>
      <c r="C72" s="170"/>
      <c r="D72" s="170"/>
      <c r="E72" s="170"/>
      <c r="F72" s="170"/>
      <c r="G72" s="170"/>
      <c r="H72" s="170"/>
      <c r="I72" s="170"/>
      <c r="J72" s="170"/>
      <c r="K72" s="170"/>
      <c r="L72" s="170"/>
      <c r="M72" s="170"/>
      <c r="N72" s="170"/>
      <c r="O72" s="170"/>
      <c r="P72" s="170"/>
      <c r="Q72" s="170"/>
    </row>
    <row r="73" spans="1:17" ht="15.75" customHeight="1" x14ac:dyDescent="0.25">
      <c r="A73" s="170"/>
      <c r="B73" s="170"/>
      <c r="C73" s="170"/>
      <c r="D73" s="170"/>
      <c r="E73" s="170"/>
      <c r="F73" s="170"/>
      <c r="G73" s="170"/>
      <c r="H73" s="170"/>
      <c r="I73" s="170"/>
      <c r="J73" s="170"/>
      <c r="K73" s="170"/>
      <c r="L73" s="170"/>
      <c r="M73" s="170"/>
      <c r="N73" s="170"/>
      <c r="O73" s="170"/>
      <c r="P73" s="170"/>
      <c r="Q73" s="170"/>
    </row>
    <row r="74" spans="1:17" ht="15.75" customHeight="1" x14ac:dyDescent="0.25">
      <c r="A74" s="170"/>
      <c r="B74" s="170"/>
      <c r="C74" s="170"/>
      <c r="D74" s="170"/>
      <c r="E74" s="170"/>
      <c r="F74" s="170"/>
      <c r="G74" s="170"/>
      <c r="H74" s="170"/>
      <c r="I74" s="170"/>
      <c r="J74" s="170"/>
      <c r="K74" s="170"/>
      <c r="L74" s="170"/>
      <c r="M74" s="170"/>
      <c r="N74" s="170"/>
      <c r="O74" s="170"/>
      <c r="P74" s="170"/>
      <c r="Q74" s="170"/>
    </row>
    <row r="75" spans="1:17" ht="15.75" customHeight="1" x14ac:dyDescent="0.25">
      <c r="A75" s="170"/>
      <c r="B75" s="170"/>
      <c r="C75" s="170"/>
      <c r="D75" s="170"/>
      <c r="E75" s="170"/>
      <c r="F75" s="170"/>
      <c r="G75" s="170"/>
      <c r="H75" s="170"/>
      <c r="I75" s="170"/>
      <c r="J75" s="170"/>
      <c r="K75" s="170"/>
      <c r="L75" s="170"/>
      <c r="M75" s="170"/>
      <c r="N75" s="170"/>
      <c r="O75" s="170"/>
      <c r="P75" s="170"/>
      <c r="Q75" s="170"/>
    </row>
    <row r="76" spans="1:17" ht="15.75" customHeight="1" x14ac:dyDescent="0.25">
      <c r="A76" s="170"/>
      <c r="B76" s="170"/>
      <c r="C76" s="170"/>
      <c r="D76" s="170"/>
      <c r="E76" s="170"/>
      <c r="F76" s="170"/>
      <c r="G76" s="170"/>
      <c r="H76" s="170"/>
      <c r="I76" s="170"/>
      <c r="J76" s="170"/>
      <c r="K76" s="170"/>
      <c r="L76" s="170"/>
      <c r="M76" s="170"/>
      <c r="N76" s="170"/>
      <c r="O76" s="170"/>
      <c r="P76" s="170"/>
      <c r="Q76" s="170"/>
    </row>
    <row r="77" spans="1:17" ht="15.75" customHeight="1" x14ac:dyDescent="0.25">
      <c r="A77" s="170"/>
      <c r="B77" s="170"/>
      <c r="C77" s="170"/>
      <c r="D77" s="170"/>
      <c r="E77" s="170"/>
      <c r="F77" s="170"/>
      <c r="G77" s="170"/>
      <c r="H77" s="170"/>
      <c r="I77" s="170"/>
      <c r="J77" s="170"/>
      <c r="K77" s="170"/>
      <c r="L77" s="170"/>
      <c r="M77" s="170"/>
      <c r="N77" s="170"/>
      <c r="O77" s="170"/>
      <c r="P77" s="170"/>
      <c r="Q77" s="170"/>
    </row>
    <row r="78" spans="1:17" ht="15.75" customHeight="1" x14ac:dyDescent="0.25">
      <c r="A78" s="170"/>
      <c r="B78" s="170"/>
      <c r="C78" s="170"/>
      <c r="D78" s="170"/>
      <c r="E78" s="170"/>
      <c r="F78" s="170"/>
      <c r="G78" s="170"/>
      <c r="H78" s="170"/>
      <c r="I78" s="170"/>
      <c r="J78" s="170"/>
      <c r="K78" s="170"/>
      <c r="L78" s="170"/>
      <c r="M78" s="170"/>
      <c r="N78" s="170"/>
      <c r="O78" s="170"/>
      <c r="P78" s="170"/>
      <c r="Q78" s="170"/>
    </row>
    <row r="79" spans="1:17" ht="15.75" customHeight="1" x14ac:dyDescent="0.25">
      <c r="A79" s="170"/>
      <c r="B79" s="170"/>
      <c r="C79" s="170"/>
      <c r="D79" s="170"/>
      <c r="E79" s="170"/>
      <c r="F79" s="170"/>
      <c r="G79" s="170"/>
      <c r="H79" s="170"/>
      <c r="I79" s="170"/>
      <c r="J79" s="170"/>
      <c r="K79" s="170"/>
      <c r="L79" s="170"/>
      <c r="M79" s="170"/>
      <c r="N79" s="170"/>
      <c r="O79" s="170"/>
      <c r="P79" s="170"/>
      <c r="Q79" s="170"/>
    </row>
    <row r="80" spans="1:17" ht="15.75" customHeight="1" x14ac:dyDescent="0.25">
      <c r="A80" s="170"/>
      <c r="B80" s="170"/>
      <c r="C80" s="170"/>
      <c r="D80" s="170"/>
      <c r="E80" s="170"/>
      <c r="F80" s="170"/>
      <c r="G80" s="170"/>
      <c r="H80" s="170"/>
      <c r="I80" s="170"/>
      <c r="J80" s="170"/>
      <c r="K80" s="170"/>
      <c r="L80" s="170"/>
      <c r="M80" s="170"/>
      <c r="N80" s="170"/>
      <c r="O80" s="170"/>
      <c r="P80" s="170"/>
      <c r="Q80" s="170"/>
    </row>
    <row r="81" spans="1:17" ht="15.75" customHeight="1" x14ac:dyDescent="0.25">
      <c r="A81" s="170"/>
      <c r="B81" s="170"/>
      <c r="C81" s="170"/>
      <c r="D81" s="170"/>
      <c r="E81" s="170"/>
      <c r="F81" s="170"/>
      <c r="G81" s="170"/>
      <c r="H81" s="170"/>
      <c r="I81" s="170"/>
      <c r="J81" s="170"/>
      <c r="K81" s="170"/>
      <c r="L81" s="170"/>
      <c r="M81" s="170"/>
      <c r="N81" s="170"/>
      <c r="O81" s="170"/>
      <c r="P81" s="170"/>
      <c r="Q81" s="170"/>
    </row>
    <row r="82" spans="1:17" ht="15.75" customHeight="1" x14ac:dyDescent="0.25">
      <c r="A82" s="170"/>
      <c r="B82" s="170"/>
      <c r="C82" s="170"/>
      <c r="D82" s="170"/>
      <c r="E82" s="170"/>
      <c r="F82" s="170"/>
      <c r="G82" s="170"/>
      <c r="H82" s="170"/>
      <c r="I82" s="170"/>
      <c r="J82" s="170"/>
      <c r="K82" s="170"/>
      <c r="L82" s="170"/>
      <c r="M82" s="170"/>
      <c r="N82" s="170"/>
      <c r="O82" s="170"/>
      <c r="P82" s="170"/>
      <c r="Q82" s="170"/>
    </row>
    <row r="83" spans="1:17" ht="15.75" customHeight="1" x14ac:dyDescent="0.25">
      <c r="A83" s="170"/>
      <c r="B83" s="170"/>
      <c r="C83" s="170"/>
      <c r="D83" s="170"/>
      <c r="E83" s="170"/>
      <c r="F83" s="170"/>
      <c r="G83" s="170"/>
      <c r="H83" s="170"/>
      <c r="I83" s="170"/>
      <c r="J83" s="170"/>
      <c r="K83" s="170"/>
      <c r="L83" s="170"/>
      <c r="M83" s="170"/>
      <c r="N83" s="170"/>
      <c r="O83" s="170"/>
      <c r="P83" s="170"/>
      <c r="Q83" s="170"/>
    </row>
    <row r="84" spans="1:17" ht="15.75" customHeight="1" x14ac:dyDescent="0.25">
      <c r="A84" s="170"/>
      <c r="B84" s="170"/>
      <c r="C84" s="170"/>
      <c r="D84" s="170"/>
      <c r="E84" s="170"/>
      <c r="F84" s="170"/>
      <c r="G84" s="170"/>
      <c r="H84" s="170"/>
      <c r="I84" s="170"/>
      <c r="J84" s="170"/>
      <c r="K84" s="170"/>
      <c r="L84" s="170"/>
      <c r="M84" s="170"/>
      <c r="N84" s="170"/>
      <c r="O84" s="170"/>
      <c r="P84" s="170"/>
      <c r="Q84" s="170"/>
    </row>
    <row r="85" spans="1:17" ht="15.75" customHeight="1" x14ac:dyDescent="0.25">
      <c r="A85" s="170"/>
      <c r="B85" s="170"/>
      <c r="C85" s="170"/>
      <c r="D85" s="170"/>
      <c r="E85" s="170"/>
      <c r="F85" s="170"/>
      <c r="G85" s="170"/>
      <c r="H85" s="170"/>
      <c r="I85" s="170"/>
      <c r="J85" s="170"/>
      <c r="K85" s="170"/>
      <c r="L85" s="170"/>
      <c r="M85" s="170"/>
      <c r="N85" s="170"/>
      <c r="O85" s="170"/>
      <c r="P85" s="170"/>
      <c r="Q85" s="170"/>
    </row>
    <row r="86" spans="1:17" ht="15.75" customHeight="1" x14ac:dyDescent="0.25">
      <c r="A86" s="170"/>
      <c r="B86" s="170"/>
      <c r="C86" s="170"/>
      <c r="D86" s="170"/>
      <c r="E86" s="170"/>
      <c r="F86" s="170"/>
      <c r="G86" s="170"/>
      <c r="H86" s="170"/>
      <c r="I86" s="170"/>
      <c r="J86" s="170"/>
      <c r="K86" s="170"/>
      <c r="L86" s="170"/>
      <c r="M86" s="170"/>
      <c r="N86" s="170"/>
      <c r="O86" s="170"/>
      <c r="P86" s="170"/>
      <c r="Q86" s="170"/>
    </row>
    <row r="87" spans="1:17" ht="15.75" customHeight="1" x14ac:dyDescent="0.25">
      <c r="A87" s="170"/>
      <c r="B87" s="170"/>
      <c r="C87" s="170"/>
      <c r="D87" s="170"/>
      <c r="E87" s="170"/>
      <c r="F87" s="170"/>
      <c r="G87" s="170"/>
      <c r="H87" s="170"/>
      <c r="I87" s="170"/>
      <c r="J87" s="170"/>
      <c r="K87" s="170"/>
      <c r="L87" s="170"/>
      <c r="M87" s="170"/>
      <c r="N87" s="170"/>
      <c r="O87" s="170"/>
      <c r="P87" s="170"/>
      <c r="Q87" s="170"/>
    </row>
    <row r="88" spans="1:17" ht="15.75" customHeight="1" x14ac:dyDescent="0.25">
      <c r="A88" s="170"/>
      <c r="B88" s="170"/>
      <c r="C88" s="170"/>
      <c r="D88" s="170"/>
      <c r="E88" s="170"/>
      <c r="F88" s="170"/>
      <c r="G88" s="170"/>
      <c r="H88" s="170"/>
      <c r="I88" s="170"/>
      <c r="J88" s="170"/>
      <c r="K88" s="170"/>
      <c r="L88" s="170"/>
      <c r="M88" s="170"/>
      <c r="N88" s="170"/>
      <c r="O88" s="170"/>
      <c r="P88" s="170"/>
      <c r="Q88" s="170"/>
    </row>
    <row r="89" spans="1:17" ht="15.75" customHeight="1" x14ac:dyDescent="0.25">
      <c r="A89" s="170"/>
      <c r="B89" s="170"/>
      <c r="C89" s="170"/>
      <c r="D89" s="170"/>
      <c r="E89" s="170"/>
      <c r="F89" s="170"/>
      <c r="G89" s="170"/>
      <c r="H89" s="170"/>
      <c r="I89" s="170"/>
      <c r="J89" s="170"/>
      <c r="K89" s="170"/>
      <c r="L89" s="170"/>
      <c r="M89" s="170"/>
      <c r="N89" s="170"/>
      <c r="O89" s="170"/>
      <c r="P89" s="170"/>
      <c r="Q89" s="170"/>
    </row>
    <row r="90" spans="1:17" ht="15.75" customHeight="1" x14ac:dyDescent="0.25">
      <c r="A90" s="170"/>
      <c r="B90" s="170"/>
      <c r="C90" s="170"/>
      <c r="D90" s="170"/>
      <c r="E90" s="170"/>
      <c r="F90" s="170"/>
      <c r="G90" s="170"/>
      <c r="H90" s="170"/>
      <c r="I90" s="170"/>
      <c r="J90" s="170"/>
      <c r="K90" s="170"/>
      <c r="L90" s="170"/>
      <c r="M90" s="170"/>
      <c r="N90" s="170"/>
      <c r="O90" s="170"/>
      <c r="P90" s="170"/>
      <c r="Q90" s="170"/>
    </row>
    <row r="91" spans="1:17" ht="15.75" customHeight="1" x14ac:dyDescent="0.25">
      <c r="A91" s="170"/>
      <c r="B91" s="170"/>
      <c r="C91" s="170"/>
      <c r="D91" s="170"/>
      <c r="E91" s="170"/>
      <c r="F91" s="170"/>
      <c r="G91" s="170"/>
      <c r="H91" s="170"/>
      <c r="I91" s="170"/>
      <c r="J91" s="170"/>
      <c r="K91" s="170"/>
      <c r="L91" s="170"/>
      <c r="M91" s="170"/>
      <c r="N91" s="170"/>
      <c r="O91" s="170"/>
      <c r="P91" s="170"/>
      <c r="Q91" s="170"/>
    </row>
    <row r="92" spans="1:17" ht="15.75" customHeight="1" x14ac:dyDescent="0.25">
      <c r="A92" s="170"/>
      <c r="B92" s="170"/>
      <c r="C92" s="170"/>
      <c r="D92" s="170"/>
      <c r="E92" s="170"/>
      <c r="F92" s="170"/>
      <c r="G92" s="170"/>
      <c r="H92" s="170"/>
      <c r="I92" s="170"/>
      <c r="J92" s="170"/>
      <c r="K92" s="170"/>
      <c r="L92" s="170"/>
      <c r="M92" s="170"/>
      <c r="N92" s="170"/>
      <c r="O92" s="170"/>
      <c r="P92" s="170"/>
      <c r="Q92" s="170"/>
    </row>
    <row r="93" spans="1:17" ht="15.75" customHeight="1" x14ac:dyDescent="0.25">
      <c r="A93" s="170"/>
      <c r="B93" s="170"/>
      <c r="C93" s="170"/>
      <c r="D93" s="170"/>
      <c r="E93" s="170"/>
      <c r="F93" s="170"/>
      <c r="G93" s="170"/>
      <c r="H93" s="170"/>
      <c r="I93" s="170"/>
      <c r="J93" s="170"/>
      <c r="K93" s="170"/>
      <c r="L93" s="170"/>
      <c r="M93" s="170"/>
      <c r="N93" s="170"/>
      <c r="O93" s="170"/>
      <c r="P93" s="170"/>
      <c r="Q93" s="170"/>
    </row>
    <row r="94" spans="1:17" ht="15.75" customHeight="1" x14ac:dyDescent="0.25">
      <c r="A94" s="170"/>
      <c r="B94" s="170"/>
      <c r="C94" s="170"/>
      <c r="D94" s="170"/>
      <c r="E94" s="170"/>
      <c r="F94" s="170"/>
      <c r="G94" s="170"/>
      <c r="H94" s="170"/>
      <c r="I94" s="170"/>
      <c r="J94" s="170"/>
      <c r="K94" s="170"/>
      <c r="L94" s="170"/>
      <c r="M94" s="170"/>
      <c r="N94" s="170"/>
      <c r="O94" s="170"/>
      <c r="P94" s="170"/>
      <c r="Q94" s="170"/>
    </row>
    <row r="95" spans="1:17" ht="15.75" customHeight="1" x14ac:dyDescent="0.25">
      <c r="A95" s="170"/>
      <c r="B95" s="170"/>
      <c r="C95" s="170"/>
      <c r="D95" s="170"/>
      <c r="E95" s="170"/>
      <c r="F95" s="170"/>
      <c r="G95" s="170"/>
      <c r="H95" s="170"/>
      <c r="I95" s="170"/>
      <c r="J95" s="170"/>
      <c r="K95" s="170"/>
      <c r="L95" s="170"/>
      <c r="M95" s="170"/>
      <c r="N95" s="170"/>
      <c r="O95" s="170"/>
      <c r="P95" s="170"/>
      <c r="Q95" s="170"/>
    </row>
    <row r="96" spans="1:17" ht="15.75" customHeight="1" x14ac:dyDescent="0.25">
      <c r="A96" s="170"/>
      <c r="B96" s="170"/>
      <c r="C96" s="170"/>
      <c r="D96" s="170"/>
      <c r="E96" s="170"/>
      <c r="F96" s="170"/>
      <c r="G96" s="170"/>
      <c r="H96" s="170"/>
      <c r="I96" s="170"/>
      <c r="J96" s="170"/>
      <c r="K96" s="170"/>
      <c r="L96" s="170"/>
      <c r="M96" s="170"/>
      <c r="N96" s="170"/>
      <c r="O96" s="170"/>
      <c r="P96" s="170"/>
      <c r="Q96" s="170"/>
    </row>
    <row r="97" spans="1:17" ht="15.75" customHeight="1" x14ac:dyDescent="0.25">
      <c r="A97" s="170"/>
      <c r="B97" s="170"/>
      <c r="C97" s="170"/>
      <c r="D97" s="170"/>
      <c r="E97" s="170"/>
      <c r="F97" s="170"/>
      <c r="G97" s="170"/>
      <c r="H97" s="170"/>
      <c r="I97" s="170"/>
      <c r="J97" s="170"/>
      <c r="K97" s="170"/>
      <c r="L97" s="170"/>
      <c r="M97" s="170"/>
      <c r="N97" s="170"/>
      <c r="O97" s="170"/>
      <c r="P97" s="170"/>
      <c r="Q97" s="170"/>
    </row>
    <row r="98" spans="1:17" ht="15.75" customHeight="1" x14ac:dyDescent="0.25">
      <c r="A98" s="170"/>
      <c r="B98" s="170"/>
      <c r="C98" s="170"/>
      <c r="D98" s="170"/>
      <c r="E98" s="170"/>
      <c r="F98" s="170"/>
      <c r="G98" s="170"/>
      <c r="H98" s="170"/>
      <c r="I98" s="170"/>
      <c r="J98" s="170"/>
      <c r="K98" s="170"/>
      <c r="L98" s="170"/>
      <c r="M98" s="170"/>
      <c r="N98" s="170"/>
      <c r="O98" s="170"/>
      <c r="P98" s="170"/>
      <c r="Q98" s="170"/>
    </row>
    <row r="99" spans="1:17" ht="15.75" customHeight="1" x14ac:dyDescent="0.25">
      <c r="A99" s="170"/>
      <c r="B99" s="170"/>
      <c r="C99" s="170"/>
      <c r="D99" s="170"/>
      <c r="E99" s="170"/>
      <c r="F99" s="170"/>
      <c r="G99" s="170"/>
      <c r="H99" s="170"/>
      <c r="I99" s="170"/>
      <c r="J99" s="170"/>
      <c r="K99" s="170"/>
      <c r="L99" s="170"/>
      <c r="M99" s="170"/>
      <c r="N99" s="170"/>
      <c r="O99" s="170"/>
      <c r="P99" s="170"/>
      <c r="Q99" s="170"/>
    </row>
    <row r="100" spans="1:17" ht="15.75" customHeight="1" x14ac:dyDescent="0.25">
      <c r="A100" s="170"/>
      <c r="B100" s="170"/>
      <c r="C100" s="170"/>
      <c r="D100" s="170"/>
      <c r="E100" s="170"/>
      <c r="F100" s="170"/>
      <c r="G100" s="170"/>
      <c r="H100" s="170"/>
      <c r="I100" s="170"/>
      <c r="J100" s="170"/>
      <c r="K100" s="170"/>
      <c r="L100" s="170"/>
      <c r="M100" s="170"/>
      <c r="N100" s="170"/>
      <c r="O100" s="170"/>
      <c r="P100" s="170"/>
      <c r="Q100" s="170"/>
    </row>
    <row r="101" spans="1:17" ht="15.75" customHeight="1" x14ac:dyDescent="0.25">
      <c r="A101" s="170"/>
      <c r="B101" s="170"/>
      <c r="C101" s="170"/>
      <c r="D101" s="170"/>
      <c r="E101" s="170"/>
      <c r="F101" s="170"/>
      <c r="G101" s="170"/>
      <c r="H101" s="170"/>
      <c r="I101" s="170"/>
      <c r="J101" s="170"/>
      <c r="K101" s="170"/>
      <c r="L101" s="170"/>
      <c r="M101" s="170"/>
      <c r="N101" s="170"/>
      <c r="O101" s="170"/>
      <c r="P101" s="170"/>
      <c r="Q101" s="170"/>
    </row>
    <row r="102" spans="1:17" ht="15.75" customHeight="1" x14ac:dyDescent="0.25">
      <c r="A102" s="170"/>
      <c r="B102" s="170"/>
      <c r="C102" s="170"/>
      <c r="D102" s="170"/>
      <c r="E102" s="170"/>
      <c r="F102" s="170"/>
      <c r="G102" s="170"/>
      <c r="H102" s="170"/>
      <c r="I102" s="170"/>
      <c r="J102" s="170"/>
      <c r="K102" s="170"/>
      <c r="L102" s="170"/>
      <c r="M102" s="170"/>
      <c r="N102" s="170"/>
      <c r="O102" s="170"/>
      <c r="P102" s="170"/>
      <c r="Q102" s="170"/>
    </row>
    <row r="103" spans="1:17" ht="15.75" customHeight="1" x14ac:dyDescent="0.25">
      <c r="A103" s="170"/>
      <c r="B103" s="170"/>
      <c r="C103" s="170"/>
      <c r="D103" s="170"/>
      <c r="E103" s="170"/>
      <c r="F103" s="170"/>
      <c r="G103" s="170"/>
      <c r="H103" s="170"/>
      <c r="I103" s="170"/>
      <c r="J103" s="170"/>
      <c r="K103" s="170"/>
      <c r="L103" s="170"/>
      <c r="M103" s="170"/>
      <c r="N103" s="170"/>
      <c r="O103" s="170"/>
      <c r="P103" s="170"/>
      <c r="Q103" s="170"/>
    </row>
    <row r="104" spans="1:17" ht="15.75" customHeight="1" x14ac:dyDescent="0.25">
      <c r="A104" s="170"/>
      <c r="B104" s="170"/>
      <c r="C104" s="170"/>
      <c r="D104" s="170"/>
      <c r="E104" s="170"/>
      <c r="F104" s="170"/>
      <c r="G104" s="170"/>
      <c r="H104" s="170"/>
      <c r="I104" s="170"/>
      <c r="J104" s="170"/>
      <c r="K104" s="170"/>
      <c r="L104" s="170"/>
      <c r="M104" s="170"/>
      <c r="N104" s="170"/>
      <c r="O104" s="170"/>
      <c r="P104" s="170"/>
      <c r="Q104" s="170"/>
    </row>
    <row r="105" spans="1:17" ht="15.75" customHeight="1" x14ac:dyDescent="0.25">
      <c r="A105" s="170"/>
      <c r="B105" s="170"/>
      <c r="C105" s="170"/>
      <c r="D105" s="170"/>
      <c r="E105" s="170"/>
      <c r="F105" s="170"/>
      <c r="G105" s="170"/>
      <c r="H105" s="170"/>
      <c r="I105" s="170"/>
      <c r="J105" s="170"/>
      <c r="K105" s="170"/>
      <c r="L105" s="170"/>
      <c r="M105" s="170"/>
      <c r="N105" s="170"/>
      <c r="O105" s="170"/>
      <c r="P105" s="170"/>
      <c r="Q105" s="170"/>
    </row>
    <row r="106" spans="1:17" ht="15.75" customHeight="1" x14ac:dyDescent="0.25">
      <c r="A106" s="170"/>
      <c r="B106" s="170"/>
      <c r="C106" s="170"/>
      <c r="D106" s="170"/>
      <c r="E106" s="170"/>
      <c r="F106" s="170"/>
      <c r="G106" s="170"/>
      <c r="H106" s="170"/>
      <c r="I106" s="170"/>
      <c r="J106" s="170"/>
      <c r="K106" s="170"/>
      <c r="L106" s="170"/>
      <c r="M106" s="170"/>
      <c r="N106" s="170"/>
      <c r="O106" s="170"/>
      <c r="P106" s="170"/>
      <c r="Q106" s="170"/>
    </row>
    <row r="107" spans="1:17" ht="15.75" customHeight="1" x14ac:dyDescent="0.25">
      <c r="A107" s="170"/>
      <c r="B107" s="170"/>
      <c r="C107" s="170"/>
      <c r="D107" s="170"/>
      <c r="E107" s="170"/>
      <c r="F107" s="170"/>
      <c r="G107" s="170"/>
      <c r="H107" s="170"/>
      <c r="I107" s="170"/>
      <c r="J107" s="170"/>
      <c r="K107" s="170"/>
      <c r="L107" s="170"/>
      <c r="M107" s="170"/>
      <c r="N107" s="170"/>
      <c r="O107" s="170"/>
      <c r="P107" s="170"/>
      <c r="Q107" s="170"/>
    </row>
    <row r="108" spans="1:17" ht="15.75" customHeight="1" x14ac:dyDescent="0.25">
      <c r="A108" s="170"/>
      <c r="B108" s="170"/>
      <c r="C108" s="170"/>
      <c r="D108" s="170"/>
      <c r="E108" s="170"/>
      <c r="F108" s="170"/>
      <c r="G108" s="170"/>
      <c r="H108" s="170"/>
      <c r="I108" s="170"/>
      <c r="J108" s="170"/>
      <c r="K108" s="170"/>
      <c r="L108" s="170"/>
      <c r="M108" s="170"/>
      <c r="N108" s="170"/>
      <c r="O108" s="170"/>
      <c r="P108" s="170"/>
      <c r="Q108" s="170"/>
    </row>
    <row r="109" spans="1:17" ht="15.75" customHeight="1" x14ac:dyDescent="0.25">
      <c r="A109" s="170"/>
      <c r="B109" s="170"/>
      <c r="C109" s="170"/>
      <c r="D109" s="170"/>
      <c r="E109" s="170"/>
      <c r="F109" s="170"/>
      <c r="G109" s="170"/>
      <c r="H109" s="170"/>
      <c r="I109" s="170"/>
      <c r="J109" s="170"/>
      <c r="K109" s="170"/>
      <c r="L109" s="170"/>
      <c r="M109" s="170"/>
      <c r="N109" s="170"/>
      <c r="O109" s="170"/>
      <c r="P109" s="170"/>
      <c r="Q109" s="170"/>
    </row>
    <row r="110" spans="1:17" ht="15.75" customHeight="1" x14ac:dyDescent="0.25">
      <c r="A110" s="170"/>
      <c r="B110" s="170"/>
      <c r="C110" s="170"/>
      <c r="D110" s="170"/>
      <c r="E110" s="170"/>
      <c r="F110" s="170"/>
      <c r="G110" s="170"/>
      <c r="H110" s="170"/>
      <c r="I110" s="170"/>
      <c r="J110" s="170"/>
      <c r="K110" s="170"/>
      <c r="L110" s="170"/>
      <c r="M110" s="170"/>
      <c r="N110" s="170"/>
      <c r="O110" s="170"/>
      <c r="P110" s="170"/>
      <c r="Q110" s="170"/>
    </row>
    <row r="111" spans="1:17" ht="15.75" customHeight="1" x14ac:dyDescent="0.25">
      <c r="A111" s="170"/>
      <c r="B111" s="170"/>
      <c r="C111" s="170"/>
      <c r="D111" s="170"/>
      <c r="E111" s="170"/>
      <c r="F111" s="170"/>
      <c r="G111" s="170"/>
      <c r="H111" s="170"/>
      <c r="I111" s="170"/>
      <c r="J111" s="170"/>
      <c r="K111" s="170"/>
      <c r="L111" s="170"/>
      <c r="M111" s="170"/>
      <c r="N111" s="170"/>
      <c r="O111" s="170"/>
      <c r="P111" s="170"/>
      <c r="Q111" s="170"/>
    </row>
    <row r="112" spans="1:17" ht="15.75" customHeight="1" x14ac:dyDescent="0.25">
      <c r="A112" s="170"/>
      <c r="B112" s="170"/>
      <c r="C112" s="170"/>
      <c r="D112" s="170"/>
      <c r="E112" s="170"/>
      <c r="F112" s="170"/>
      <c r="G112" s="170"/>
      <c r="H112" s="170"/>
      <c r="I112" s="170"/>
      <c r="J112" s="170"/>
      <c r="K112" s="170"/>
      <c r="L112" s="170"/>
      <c r="M112" s="170"/>
      <c r="N112" s="170"/>
      <c r="O112" s="170"/>
      <c r="P112" s="170"/>
      <c r="Q112" s="170"/>
    </row>
    <row r="113" spans="1:17" ht="15.75" customHeight="1" x14ac:dyDescent="0.25">
      <c r="A113" s="170"/>
      <c r="B113" s="170"/>
      <c r="C113" s="170"/>
      <c r="D113" s="170"/>
      <c r="E113" s="170"/>
      <c r="F113" s="170"/>
      <c r="G113" s="170"/>
      <c r="H113" s="170"/>
      <c r="I113" s="170"/>
      <c r="J113" s="170"/>
      <c r="K113" s="170"/>
      <c r="L113" s="170"/>
      <c r="M113" s="170"/>
      <c r="N113" s="170"/>
      <c r="O113" s="170"/>
      <c r="P113" s="170"/>
      <c r="Q113" s="170"/>
    </row>
    <row r="114" spans="1:17" ht="15.75" customHeight="1" x14ac:dyDescent="0.25">
      <c r="A114" s="170"/>
      <c r="B114" s="170"/>
      <c r="C114" s="170"/>
      <c r="D114" s="170"/>
      <c r="E114" s="170"/>
      <c r="F114" s="170"/>
      <c r="G114" s="170"/>
      <c r="H114" s="170"/>
      <c r="I114" s="170"/>
      <c r="J114" s="170"/>
      <c r="K114" s="170"/>
      <c r="L114" s="170"/>
      <c r="M114" s="170"/>
      <c r="N114" s="170"/>
      <c r="O114" s="170"/>
      <c r="P114" s="170"/>
      <c r="Q114" s="170"/>
    </row>
    <row r="115" spans="1:17" ht="15.75" customHeight="1" x14ac:dyDescent="0.25">
      <c r="A115" s="170"/>
      <c r="B115" s="170"/>
      <c r="C115" s="170"/>
      <c r="D115" s="170"/>
      <c r="E115" s="170"/>
      <c r="F115" s="170"/>
      <c r="G115" s="170"/>
      <c r="H115" s="170"/>
      <c r="I115" s="170"/>
      <c r="J115" s="170"/>
      <c r="K115" s="170"/>
      <c r="L115" s="170"/>
      <c r="M115" s="170"/>
      <c r="N115" s="170"/>
      <c r="O115" s="170"/>
      <c r="P115" s="170"/>
      <c r="Q115" s="170"/>
    </row>
    <row r="116" spans="1:17" ht="15.75" customHeight="1" x14ac:dyDescent="0.25">
      <c r="A116" s="170"/>
      <c r="B116" s="170"/>
      <c r="C116" s="170"/>
      <c r="D116" s="170"/>
      <c r="E116" s="170"/>
      <c r="F116" s="170"/>
      <c r="G116" s="170"/>
      <c r="H116" s="170"/>
      <c r="I116" s="170"/>
      <c r="J116" s="170"/>
      <c r="K116" s="170"/>
      <c r="L116" s="170"/>
      <c r="M116" s="170"/>
      <c r="N116" s="170"/>
      <c r="O116" s="170"/>
      <c r="P116" s="170"/>
      <c r="Q116" s="170"/>
    </row>
    <row r="117" spans="1:17" ht="15.75" customHeight="1" x14ac:dyDescent="0.25">
      <c r="A117" s="170"/>
      <c r="B117" s="170"/>
      <c r="C117" s="170"/>
      <c r="D117" s="170"/>
      <c r="E117" s="170"/>
      <c r="F117" s="170"/>
      <c r="G117" s="170"/>
      <c r="H117" s="170"/>
      <c r="I117" s="170"/>
      <c r="J117" s="170"/>
      <c r="K117" s="170"/>
      <c r="L117" s="170"/>
      <c r="M117" s="170"/>
      <c r="N117" s="170"/>
      <c r="O117" s="170"/>
      <c r="P117" s="170"/>
      <c r="Q117" s="170"/>
    </row>
    <row r="118" spans="1:17" ht="15.75" customHeight="1" x14ac:dyDescent="0.25">
      <c r="A118" s="170"/>
      <c r="B118" s="170"/>
      <c r="C118" s="170"/>
      <c r="D118" s="170"/>
      <c r="E118" s="170"/>
      <c r="F118" s="170"/>
      <c r="G118" s="170"/>
      <c r="H118" s="170"/>
      <c r="I118" s="170"/>
      <c r="J118" s="170"/>
      <c r="K118" s="170"/>
      <c r="L118" s="170"/>
      <c r="M118" s="170"/>
      <c r="N118" s="170"/>
      <c r="O118" s="170"/>
      <c r="P118" s="170"/>
      <c r="Q118" s="170"/>
    </row>
    <row r="119" spans="1:17" ht="15.75" customHeight="1" x14ac:dyDescent="0.25">
      <c r="A119" s="170"/>
      <c r="B119" s="170"/>
      <c r="C119" s="170"/>
      <c r="D119" s="170"/>
      <c r="E119" s="170"/>
      <c r="F119" s="170"/>
      <c r="G119" s="170"/>
      <c r="H119" s="170"/>
      <c r="I119" s="170"/>
      <c r="J119" s="170"/>
      <c r="K119" s="170"/>
      <c r="L119" s="170"/>
      <c r="M119" s="170"/>
      <c r="N119" s="170"/>
      <c r="O119" s="170"/>
      <c r="P119" s="170"/>
      <c r="Q119" s="170"/>
    </row>
    <row r="120" spans="1:17" ht="15.75" customHeight="1" x14ac:dyDescent="0.25">
      <c r="A120" s="170"/>
      <c r="B120" s="170"/>
      <c r="C120" s="170"/>
      <c r="D120" s="170"/>
      <c r="E120" s="170"/>
      <c r="F120" s="170"/>
      <c r="G120" s="170"/>
      <c r="H120" s="170"/>
      <c r="I120" s="170"/>
      <c r="J120" s="170"/>
      <c r="K120" s="170"/>
      <c r="L120" s="170"/>
      <c r="M120" s="170"/>
      <c r="N120" s="170"/>
      <c r="O120" s="170"/>
      <c r="P120" s="170"/>
      <c r="Q120" s="170"/>
    </row>
    <row r="121" spans="1:17" ht="15.75" customHeight="1" x14ac:dyDescent="0.25">
      <c r="A121" s="170"/>
      <c r="B121" s="170"/>
      <c r="C121" s="170"/>
      <c r="D121" s="170"/>
      <c r="E121" s="170"/>
      <c r="F121" s="170"/>
      <c r="G121" s="170"/>
      <c r="H121" s="170"/>
      <c r="I121" s="170"/>
      <c r="J121" s="170"/>
      <c r="K121" s="170"/>
      <c r="L121" s="170"/>
      <c r="M121" s="170"/>
      <c r="N121" s="170"/>
      <c r="O121" s="170"/>
      <c r="P121" s="170"/>
      <c r="Q121" s="170"/>
    </row>
    <row r="122" spans="1:17" ht="15.75" customHeight="1" x14ac:dyDescent="0.25">
      <c r="A122" s="170"/>
      <c r="B122" s="170"/>
      <c r="C122" s="170"/>
      <c r="D122" s="170"/>
      <c r="E122" s="170"/>
      <c r="F122" s="170"/>
      <c r="G122" s="170"/>
      <c r="H122" s="170"/>
      <c r="I122" s="170"/>
      <c r="J122" s="170"/>
      <c r="K122" s="170"/>
      <c r="L122" s="170"/>
      <c r="M122" s="170"/>
      <c r="N122" s="170"/>
      <c r="O122" s="170"/>
      <c r="P122" s="170"/>
      <c r="Q122" s="170"/>
    </row>
    <row r="123" spans="1:17" ht="15.75" customHeight="1" x14ac:dyDescent="0.25">
      <c r="A123" s="170"/>
      <c r="B123" s="170"/>
      <c r="C123" s="170"/>
      <c r="D123" s="170"/>
      <c r="E123" s="170"/>
      <c r="F123" s="170"/>
      <c r="G123" s="170"/>
      <c r="H123" s="170"/>
      <c r="I123" s="170"/>
      <c r="J123" s="170"/>
      <c r="K123" s="170"/>
      <c r="L123" s="170"/>
      <c r="M123" s="170"/>
      <c r="N123" s="170"/>
      <c r="O123" s="170"/>
      <c r="P123" s="170"/>
      <c r="Q123" s="170"/>
    </row>
    <row r="124" spans="1:17" ht="15.75" customHeight="1" x14ac:dyDescent="0.25">
      <c r="A124" s="170"/>
      <c r="B124" s="170"/>
      <c r="C124" s="170"/>
      <c r="D124" s="170"/>
      <c r="E124" s="170"/>
      <c r="F124" s="170"/>
      <c r="G124" s="170"/>
      <c r="H124" s="170"/>
      <c r="I124" s="170"/>
      <c r="J124" s="170"/>
      <c r="K124" s="170"/>
      <c r="L124" s="170"/>
      <c r="M124" s="170"/>
      <c r="N124" s="170"/>
      <c r="O124" s="170"/>
      <c r="P124" s="170"/>
      <c r="Q124" s="170"/>
    </row>
    <row r="125" spans="1:17" ht="15.75" customHeight="1" x14ac:dyDescent="0.25">
      <c r="A125" s="170"/>
      <c r="B125" s="170"/>
      <c r="C125" s="170"/>
      <c r="D125" s="170"/>
      <c r="E125" s="170"/>
      <c r="F125" s="170"/>
      <c r="G125" s="170"/>
      <c r="H125" s="170"/>
      <c r="I125" s="170"/>
      <c r="J125" s="170"/>
      <c r="K125" s="170"/>
      <c r="L125" s="170"/>
      <c r="M125" s="170"/>
      <c r="N125" s="170"/>
      <c r="O125" s="170"/>
      <c r="P125" s="170"/>
      <c r="Q125" s="170"/>
    </row>
    <row r="126" spans="1:17" ht="15.75" customHeight="1" x14ac:dyDescent="0.25">
      <c r="A126" s="170"/>
      <c r="B126" s="170"/>
      <c r="C126" s="170"/>
      <c r="D126" s="170"/>
      <c r="E126" s="170"/>
      <c r="F126" s="170"/>
      <c r="G126" s="170"/>
      <c r="H126" s="170"/>
      <c r="I126" s="170"/>
      <c r="J126" s="170"/>
      <c r="K126" s="170"/>
      <c r="L126" s="170"/>
      <c r="M126" s="170"/>
      <c r="N126" s="170"/>
      <c r="O126" s="170"/>
      <c r="P126" s="170"/>
      <c r="Q126" s="170"/>
    </row>
    <row r="127" spans="1:17" ht="15.75" customHeight="1" x14ac:dyDescent="0.25">
      <c r="A127" s="170"/>
      <c r="B127" s="170"/>
      <c r="C127" s="170"/>
      <c r="D127" s="170"/>
      <c r="E127" s="170"/>
      <c r="F127" s="170"/>
      <c r="G127" s="170"/>
      <c r="H127" s="170"/>
      <c r="I127" s="170"/>
      <c r="J127" s="170"/>
      <c r="K127" s="170"/>
      <c r="L127" s="170"/>
      <c r="M127" s="170"/>
      <c r="N127" s="170"/>
      <c r="O127" s="170"/>
      <c r="P127" s="170"/>
      <c r="Q127" s="170"/>
    </row>
    <row r="128" spans="1:17" ht="15.75" customHeight="1" x14ac:dyDescent="0.25">
      <c r="A128" s="170"/>
      <c r="B128" s="170"/>
      <c r="C128" s="170"/>
      <c r="D128" s="170"/>
      <c r="E128" s="170"/>
      <c r="F128" s="170"/>
      <c r="G128" s="170"/>
      <c r="H128" s="170"/>
      <c r="I128" s="170"/>
      <c r="J128" s="170"/>
      <c r="K128" s="170"/>
      <c r="L128" s="170"/>
      <c r="M128" s="170"/>
      <c r="N128" s="170"/>
      <c r="O128" s="170"/>
      <c r="P128" s="170"/>
      <c r="Q128" s="170"/>
    </row>
    <row r="129" spans="1:17" ht="15.75" customHeight="1" x14ac:dyDescent="0.25">
      <c r="A129" s="170"/>
      <c r="B129" s="170"/>
      <c r="C129" s="170"/>
      <c r="D129" s="170"/>
      <c r="E129" s="170"/>
      <c r="F129" s="170"/>
      <c r="G129" s="170"/>
      <c r="H129" s="170"/>
      <c r="I129" s="170"/>
      <c r="J129" s="170"/>
      <c r="K129" s="170"/>
      <c r="L129" s="170"/>
      <c r="M129" s="170"/>
      <c r="N129" s="170"/>
      <c r="O129" s="170"/>
      <c r="P129" s="170"/>
      <c r="Q129" s="170"/>
    </row>
    <row r="130" spans="1:17" ht="15.75" customHeight="1" x14ac:dyDescent="0.25">
      <c r="A130" s="170"/>
      <c r="B130" s="170"/>
      <c r="C130" s="170"/>
      <c r="D130" s="170"/>
      <c r="E130" s="170"/>
      <c r="F130" s="170"/>
      <c r="G130" s="170"/>
      <c r="H130" s="170"/>
      <c r="I130" s="170"/>
      <c r="J130" s="170"/>
      <c r="K130" s="170"/>
      <c r="L130" s="170"/>
      <c r="M130" s="170"/>
      <c r="N130" s="170"/>
      <c r="O130" s="170"/>
      <c r="P130" s="170"/>
      <c r="Q130" s="170"/>
    </row>
    <row r="131" spans="1:17" ht="15.75" customHeight="1" x14ac:dyDescent="0.25">
      <c r="A131" s="170"/>
      <c r="B131" s="170"/>
      <c r="C131" s="170"/>
      <c r="D131" s="170"/>
      <c r="E131" s="170"/>
      <c r="F131" s="170"/>
      <c r="G131" s="170"/>
      <c r="H131" s="170"/>
      <c r="I131" s="170"/>
      <c r="J131" s="170"/>
      <c r="K131" s="170"/>
      <c r="L131" s="170"/>
      <c r="M131" s="170"/>
      <c r="N131" s="170"/>
      <c r="O131" s="170"/>
      <c r="P131" s="170"/>
      <c r="Q131" s="170"/>
    </row>
    <row r="132" spans="1:17" ht="15.75" customHeight="1" x14ac:dyDescent="0.25">
      <c r="A132" s="170"/>
      <c r="B132" s="170"/>
      <c r="C132" s="170"/>
      <c r="D132" s="170"/>
      <c r="E132" s="170"/>
      <c r="F132" s="170"/>
      <c r="G132" s="170"/>
      <c r="H132" s="170"/>
      <c r="I132" s="170"/>
      <c r="J132" s="170"/>
      <c r="K132" s="170"/>
      <c r="L132" s="170"/>
      <c r="M132" s="170"/>
      <c r="N132" s="170"/>
      <c r="O132" s="170"/>
      <c r="P132" s="170"/>
      <c r="Q132" s="170"/>
    </row>
    <row r="133" spans="1:17" ht="15.75" customHeight="1" x14ac:dyDescent="0.25">
      <c r="A133" s="170"/>
      <c r="B133" s="170"/>
      <c r="C133" s="170"/>
      <c r="D133" s="170"/>
      <c r="E133" s="170"/>
      <c r="F133" s="170"/>
      <c r="G133" s="170"/>
      <c r="H133" s="170"/>
      <c r="I133" s="170"/>
      <c r="J133" s="170"/>
      <c r="K133" s="170"/>
      <c r="L133" s="170"/>
      <c r="M133" s="170"/>
      <c r="N133" s="170"/>
      <c r="O133" s="170"/>
      <c r="P133" s="170"/>
      <c r="Q133" s="170"/>
    </row>
    <row r="134" spans="1:17" ht="15.75" customHeight="1" x14ac:dyDescent="0.25">
      <c r="A134" s="170"/>
      <c r="B134" s="170"/>
      <c r="C134" s="170"/>
      <c r="D134" s="170"/>
      <c r="E134" s="170"/>
      <c r="F134" s="170"/>
      <c r="G134" s="170"/>
      <c r="H134" s="170"/>
      <c r="I134" s="170"/>
      <c r="J134" s="170"/>
      <c r="K134" s="170"/>
      <c r="L134" s="170"/>
      <c r="M134" s="170"/>
      <c r="N134" s="170"/>
      <c r="O134" s="170"/>
      <c r="P134" s="170"/>
      <c r="Q134" s="170"/>
    </row>
    <row r="135" spans="1:17" ht="15.75" customHeight="1" x14ac:dyDescent="0.25">
      <c r="A135" s="170"/>
      <c r="B135" s="170"/>
      <c r="C135" s="170"/>
      <c r="D135" s="170"/>
      <c r="E135" s="170"/>
      <c r="F135" s="170"/>
      <c r="G135" s="170"/>
      <c r="H135" s="170"/>
      <c r="I135" s="170"/>
      <c r="J135" s="170"/>
      <c r="K135" s="170"/>
      <c r="L135" s="170"/>
      <c r="M135" s="170"/>
      <c r="N135" s="170"/>
      <c r="O135" s="170"/>
      <c r="P135" s="170"/>
      <c r="Q135" s="170"/>
    </row>
    <row r="136" spans="1:17" ht="15.75" customHeight="1" x14ac:dyDescent="0.25">
      <c r="A136" s="170"/>
      <c r="B136" s="170"/>
      <c r="C136" s="170"/>
      <c r="D136" s="170"/>
      <c r="E136" s="170"/>
      <c r="F136" s="170"/>
      <c r="G136" s="170"/>
      <c r="H136" s="170"/>
      <c r="I136" s="170"/>
      <c r="J136" s="170"/>
      <c r="K136" s="170"/>
      <c r="L136" s="170"/>
      <c r="M136" s="170"/>
      <c r="N136" s="170"/>
      <c r="O136" s="170"/>
      <c r="P136" s="170"/>
      <c r="Q136" s="170"/>
    </row>
    <row r="137" spans="1:17" ht="15.75" customHeight="1" x14ac:dyDescent="0.25">
      <c r="A137" s="170"/>
      <c r="B137" s="170"/>
      <c r="C137" s="170"/>
      <c r="D137" s="170"/>
      <c r="E137" s="170"/>
      <c r="F137" s="170"/>
      <c r="G137" s="170"/>
      <c r="H137" s="170"/>
      <c r="I137" s="170"/>
      <c r="J137" s="170"/>
      <c r="K137" s="170"/>
      <c r="L137" s="170"/>
      <c r="M137" s="170"/>
      <c r="N137" s="170"/>
      <c r="O137" s="170"/>
      <c r="P137" s="170"/>
      <c r="Q137" s="170"/>
    </row>
    <row r="138" spans="1:17" ht="15.75" customHeight="1" x14ac:dyDescent="0.25">
      <c r="A138" s="170"/>
      <c r="B138" s="170"/>
      <c r="C138" s="170"/>
      <c r="D138" s="170"/>
      <c r="E138" s="170"/>
      <c r="F138" s="170"/>
      <c r="G138" s="170"/>
      <c r="H138" s="170"/>
      <c r="I138" s="170"/>
      <c r="J138" s="170"/>
      <c r="K138" s="170"/>
      <c r="L138" s="170"/>
      <c r="M138" s="170"/>
      <c r="N138" s="170"/>
      <c r="O138" s="170"/>
      <c r="P138" s="170"/>
      <c r="Q138" s="170"/>
    </row>
    <row r="139" spans="1:17" ht="15.75" customHeight="1" x14ac:dyDescent="0.25">
      <c r="A139" s="170"/>
      <c r="B139" s="170"/>
      <c r="C139" s="170"/>
      <c r="D139" s="170"/>
      <c r="E139" s="170"/>
      <c r="F139" s="170"/>
      <c r="G139" s="170"/>
      <c r="H139" s="170"/>
      <c r="I139" s="170"/>
      <c r="J139" s="170"/>
      <c r="K139" s="170"/>
      <c r="L139" s="170"/>
      <c r="M139" s="170"/>
      <c r="N139" s="170"/>
      <c r="O139" s="170"/>
      <c r="P139" s="170"/>
      <c r="Q139" s="170"/>
    </row>
    <row r="140" spans="1:17" ht="15.75" customHeight="1" x14ac:dyDescent="0.25">
      <c r="A140" s="170"/>
      <c r="B140" s="170"/>
      <c r="C140" s="170"/>
      <c r="D140" s="170"/>
      <c r="E140" s="170"/>
      <c r="F140" s="170"/>
      <c r="G140" s="170"/>
      <c r="H140" s="170"/>
      <c r="I140" s="170"/>
      <c r="J140" s="170"/>
      <c r="K140" s="170"/>
      <c r="L140" s="170"/>
      <c r="M140" s="170"/>
      <c r="N140" s="170"/>
      <c r="O140" s="170"/>
      <c r="P140" s="170"/>
      <c r="Q140" s="170"/>
    </row>
    <row r="141" spans="1:17" ht="15.75" customHeight="1" x14ac:dyDescent="0.25">
      <c r="A141" s="170"/>
      <c r="B141" s="170"/>
      <c r="C141" s="170"/>
      <c r="D141" s="170"/>
      <c r="E141" s="170"/>
      <c r="F141" s="170"/>
      <c r="G141" s="170"/>
      <c r="H141" s="170"/>
      <c r="I141" s="170"/>
      <c r="J141" s="170"/>
      <c r="K141" s="170"/>
      <c r="L141" s="170"/>
      <c r="M141" s="170"/>
      <c r="N141" s="170"/>
      <c r="O141" s="170"/>
      <c r="P141" s="170"/>
      <c r="Q141" s="170"/>
    </row>
    <row r="142" spans="1:17" ht="15.75" customHeight="1" x14ac:dyDescent="0.25">
      <c r="A142" s="170"/>
      <c r="B142" s="170"/>
      <c r="C142" s="170"/>
      <c r="D142" s="170"/>
      <c r="E142" s="170"/>
      <c r="F142" s="170"/>
      <c r="G142" s="170"/>
      <c r="H142" s="170"/>
      <c r="I142" s="170"/>
      <c r="J142" s="170"/>
      <c r="K142" s="170"/>
      <c r="L142" s="170"/>
      <c r="M142" s="170"/>
      <c r="N142" s="170"/>
      <c r="O142" s="170"/>
      <c r="P142" s="170"/>
      <c r="Q142" s="170"/>
    </row>
    <row r="143" spans="1:17" ht="15.75" customHeight="1" x14ac:dyDescent="0.25">
      <c r="A143" s="170"/>
      <c r="B143" s="170"/>
      <c r="C143" s="170"/>
      <c r="D143" s="170"/>
      <c r="E143" s="170"/>
      <c r="F143" s="170"/>
      <c r="G143" s="170"/>
      <c r="H143" s="170"/>
      <c r="I143" s="170"/>
      <c r="J143" s="170"/>
      <c r="K143" s="170"/>
      <c r="L143" s="170"/>
      <c r="M143" s="170"/>
      <c r="N143" s="170"/>
      <c r="O143" s="170"/>
      <c r="P143" s="170"/>
      <c r="Q143" s="170"/>
    </row>
    <row r="144" spans="1:17" ht="15.75" customHeight="1" x14ac:dyDescent="0.25">
      <c r="A144" s="170"/>
      <c r="B144" s="170"/>
      <c r="C144" s="170"/>
      <c r="D144" s="170"/>
      <c r="E144" s="170"/>
      <c r="F144" s="170"/>
      <c r="G144" s="170"/>
      <c r="H144" s="170"/>
      <c r="I144" s="170"/>
      <c r="J144" s="170"/>
      <c r="K144" s="170"/>
      <c r="L144" s="170"/>
      <c r="M144" s="170"/>
      <c r="N144" s="170"/>
      <c r="O144" s="170"/>
      <c r="P144" s="170"/>
      <c r="Q144" s="170"/>
    </row>
    <row r="145" spans="1:17" ht="15.75" customHeight="1" x14ac:dyDescent="0.25">
      <c r="A145" s="170"/>
      <c r="B145" s="170"/>
      <c r="C145" s="170"/>
      <c r="D145" s="170"/>
      <c r="E145" s="170"/>
      <c r="F145" s="170"/>
      <c r="G145" s="170"/>
      <c r="H145" s="170"/>
      <c r="I145" s="170"/>
      <c r="J145" s="170"/>
      <c r="K145" s="170"/>
      <c r="L145" s="170"/>
      <c r="M145" s="170"/>
      <c r="N145" s="170"/>
      <c r="O145" s="170"/>
      <c r="P145" s="170"/>
      <c r="Q145" s="170"/>
    </row>
    <row r="146" spans="1:17" ht="15.75" customHeight="1" x14ac:dyDescent="0.25">
      <c r="A146" s="170"/>
      <c r="B146" s="170"/>
      <c r="C146" s="170"/>
      <c r="D146" s="170"/>
      <c r="E146" s="170"/>
      <c r="F146" s="170"/>
      <c r="G146" s="170"/>
      <c r="H146" s="170"/>
      <c r="I146" s="170"/>
      <c r="J146" s="170"/>
      <c r="K146" s="170"/>
      <c r="L146" s="170"/>
      <c r="M146" s="170"/>
      <c r="N146" s="170"/>
      <c r="O146" s="170"/>
      <c r="P146" s="170"/>
      <c r="Q146" s="170"/>
    </row>
    <row r="147" spans="1:17" ht="15.75" customHeight="1" x14ac:dyDescent="0.25">
      <c r="A147" s="170"/>
      <c r="B147" s="170"/>
      <c r="C147" s="170"/>
      <c r="D147" s="170"/>
      <c r="E147" s="170"/>
      <c r="F147" s="170"/>
      <c r="G147" s="170"/>
      <c r="H147" s="170"/>
      <c r="I147" s="170"/>
      <c r="J147" s="170"/>
      <c r="K147" s="170"/>
      <c r="L147" s="170"/>
      <c r="M147" s="170"/>
      <c r="N147" s="170"/>
      <c r="O147" s="170"/>
      <c r="P147" s="170"/>
      <c r="Q147" s="170"/>
    </row>
    <row r="148" spans="1:17" ht="15.75" customHeight="1" x14ac:dyDescent="0.25">
      <c r="A148" s="170"/>
      <c r="B148" s="170"/>
      <c r="C148" s="170"/>
      <c r="D148" s="170"/>
      <c r="E148" s="170"/>
      <c r="F148" s="170"/>
      <c r="G148" s="170"/>
      <c r="H148" s="170"/>
      <c r="I148" s="170"/>
      <c r="J148" s="170"/>
      <c r="K148" s="170"/>
      <c r="L148" s="170"/>
      <c r="M148" s="170"/>
      <c r="N148" s="170"/>
      <c r="O148" s="170"/>
      <c r="P148" s="170"/>
      <c r="Q148" s="170"/>
    </row>
    <row r="149" spans="1:17" ht="15.75" customHeight="1" x14ac:dyDescent="0.25">
      <c r="A149" s="170"/>
      <c r="B149" s="170"/>
      <c r="C149" s="170"/>
      <c r="D149" s="170"/>
      <c r="E149" s="170"/>
      <c r="F149" s="170"/>
      <c r="G149" s="170"/>
      <c r="H149" s="170"/>
      <c r="I149" s="170"/>
      <c r="J149" s="170"/>
      <c r="K149" s="170"/>
      <c r="L149" s="170"/>
      <c r="M149" s="170"/>
      <c r="N149" s="170"/>
      <c r="O149" s="170"/>
      <c r="P149" s="170"/>
      <c r="Q149" s="170"/>
    </row>
    <row r="150" spans="1:17" ht="15.75" customHeight="1" x14ac:dyDescent="0.25">
      <c r="A150" s="170"/>
      <c r="B150" s="170"/>
      <c r="C150" s="170"/>
      <c r="D150" s="170"/>
      <c r="E150" s="170"/>
      <c r="F150" s="170"/>
      <c r="G150" s="170"/>
      <c r="H150" s="170"/>
      <c r="I150" s="170"/>
      <c r="J150" s="170"/>
      <c r="K150" s="170"/>
      <c r="L150" s="170"/>
      <c r="M150" s="170"/>
      <c r="N150" s="170"/>
      <c r="O150" s="170"/>
      <c r="P150" s="170"/>
      <c r="Q150" s="170"/>
    </row>
    <row r="151" spans="1:17" ht="15.75" customHeight="1" x14ac:dyDescent="0.25">
      <c r="A151" s="170"/>
      <c r="B151" s="170"/>
      <c r="C151" s="170"/>
      <c r="D151" s="170"/>
      <c r="E151" s="170"/>
      <c r="F151" s="170"/>
      <c r="G151" s="170"/>
      <c r="H151" s="170"/>
      <c r="I151" s="170"/>
      <c r="J151" s="170"/>
      <c r="K151" s="170"/>
      <c r="L151" s="170"/>
      <c r="M151" s="170"/>
      <c r="N151" s="170"/>
      <c r="O151" s="170"/>
      <c r="P151" s="170"/>
      <c r="Q151" s="170"/>
    </row>
    <row r="152" spans="1:17" ht="15.75" customHeight="1" x14ac:dyDescent="0.25">
      <c r="A152" s="170"/>
      <c r="B152" s="170"/>
      <c r="C152" s="170"/>
      <c r="D152" s="170"/>
      <c r="E152" s="170"/>
      <c r="F152" s="170"/>
      <c r="G152" s="170"/>
      <c r="H152" s="170"/>
      <c r="I152" s="170"/>
      <c r="J152" s="170"/>
      <c r="K152" s="170"/>
      <c r="L152" s="170"/>
      <c r="M152" s="170"/>
      <c r="N152" s="170"/>
      <c r="O152" s="170"/>
      <c r="P152" s="170"/>
      <c r="Q152" s="170"/>
    </row>
    <row r="153" spans="1:17" ht="15.75" customHeight="1" x14ac:dyDescent="0.25">
      <c r="A153" s="170"/>
      <c r="B153" s="170"/>
      <c r="C153" s="170"/>
      <c r="D153" s="170"/>
      <c r="E153" s="170"/>
      <c r="F153" s="170"/>
      <c r="G153" s="170"/>
      <c r="H153" s="170"/>
      <c r="I153" s="170"/>
      <c r="J153" s="170"/>
      <c r="K153" s="170"/>
      <c r="L153" s="170"/>
      <c r="M153" s="170"/>
      <c r="N153" s="170"/>
      <c r="O153" s="170"/>
      <c r="P153" s="170"/>
      <c r="Q153" s="170"/>
    </row>
    <row r="154" spans="1:17" ht="15.75" customHeight="1" x14ac:dyDescent="0.25">
      <c r="A154" s="170"/>
      <c r="B154" s="170"/>
      <c r="C154" s="170"/>
      <c r="D154" s="170"/>
      <c r="E154" s="170"/>
      <c r="F154" s="170"/>
      <c r="G154" s="170"/>
      <c r="H154" s="170"/>
      <c r="I154" s="170"/>
      <c r="J154" s="170"/>
      <c r="K154" s="170"/>
      <c r="L154" s="170"/>
      <c r="M154" s="170"/>
      <c r="N154" s="170"/>
      <c r="O154" s="170"/>
      <c r="P154" s="170"/>
      <c r="Q154" s="170"/>
    </row>
    <row r="155" spans="1:17" ht="15.75" customHeight="1" x14ac:dyDescent="0.25">
      <c r="A155" s="170"/>
      <c r="B155" s="170"/>
      <c r="C155" s="170"/>
      <c r="D155" s="170"/>
      <c r="E155" s="170"/>
      <c r="F155" s="170"/>
      <c r="G155" s="170"/>
      <c r="H155" s="170"/>
      <c r="I155" s="170"/>
      <c r="J155" s="170"/>
      <c r="K155" s="170"/>
      <c r="L155" s="170"/>
      <c r="M155" s="170"/>
      <c r="N155" s="170"/>
      <c r="O155" s="170"/>
      <c r="P155" s="170"/>
      <c r="Q155" s="170"/>
    </row>
    <row r="156" spans="1:17" ht="15.75" customHeight="1" x14ac:dyDescent="0.25">
      <c r="A156" s="170"/>
      <c r="B156" s="170"/>
      <c r="C156" s="170"/>
      <c r="D156" s="170"/>
      <c r="E156" s="170"/>
      <c r="F156" s="170"/>
      <c r="G156" s="170"/>
      <c r="H156" s="170"/>
      <c r="I156" s="170"/>
      <c r="J156" s="170"/>
      <c r="K156" s="170"/>
      <c r="L156" s="170"/>
      <c r="M156" s="170"/>
      <c r="N156" s="170"/>
      <c r="O156" s="170"/>
      <c r="P156" s="170"/>
      <c r="Q156" s="170"/>
    </row>
    <row r="157" spans="1:17" ht="15.75" customHeight="1" x14ac:dyDescent="0.25">
      <c r="A157" s="170"/>
      <c r="B157" s="170"/>
      <c r="C157" s="170"/>
      <c r="D157" s="170"/>
      <c r="E157" s="170"/>
      <c r="F157" s="170"/>
      <c r="G157" s="170"/>
      <c r="H157" s="170"/>
      <c r="I157" s="170"/>
      <c r="J157" s="170"/>
      <c r="K157" s="170"/>
      <c r="L157" s="170"/>
      <c r="M157" s="170"/>
      <c r="N157" s="170"/>
      <c r="O157" s="170"/>
      <c r="P157" s="170"/>
      <c r="Q157" s="170"/>
    </row>
    <row r="158" spans="1:17" ht="15.75" customHeight="1" x14ac:dyDescent="0.25">
      <c r="A158" s="170"/>
      <c r="B158" s="170"/>
      <c r="C158" s="170"/>
      <c r="D158" s="170"/>
      <c r="E158" s="170"/>
      <c r="F158" s="170"/>
      <c r="G158" s="170"/>
      <c r="H158" s="170"/>
      <c r="I158" s="170"/>
      <c r="J158" s="170"/>
      <c r="K158" s="170"/>
      <c r="L158" s="170"/>
      <c r="M158" s="170"/>
      <c r="N158" s="170"/>
      <c r="O158" s="170"/>
      <c r="P158" s="170"/>
      <c r="Q158" s="170"/>
    </row>
    <row r="159" spans="1:17" ht="15.75" customHeight="1" x14ac:dyDescent="0.25">
      <c r="A159" s="170"/>
      <c r="B159" s="170"/>
      <c r="C159" s="170"/>
      <c r="D159" s="170"/>
      <c r="E159" s="170"/>
      <c r="F159" s="170"/>
      <c r="G159" s="170"/>
      <c r="H159" s="170"/>
      <c r="I159" s="170"/>
      <c r="J159" s="170"/>
      <c r="K159" s="170"/>
      <c r="L159" s="170"/>
      <c r="M159" s="170"/>
      <c r="N159" s="170"/>
      <c r="O159" s="170"/>
      <c r="P159" s="170"/>
      <c r="Q159" s="170"/>
    </row>
    <row r="160" spans="1:17" ht="15.75" customHeight="1" x14ac:dyDescent="0.25">
      <c r="A160" s="170"/>
      <c r="B160" s="170"/>
      <c r="C160" s="170"/>
      <c r="D160" s="170"/>
      <c r="E160" s="170"/>
      <c r="F160" s="170"/>
      <c r="G160" s="170"/>
      <c r="H160" s="170"/>
      <c r="I160" s="170"/>
      <c r="J160" s="170"/>
      <c r="K160" s="170"/>
      <c r="L160" s="170"/>
      <c r="M160" s="170"/>
      <c r="N160" s="170"/>
      <c r="O160" s="170"/>
      <c r="P160" s="170"/>
      <c r="Q160" s="170"/>
    </row>
    <row r="161" spans="1:17" ht="15.75" customHeight="1" x14ac:dyDescent="0.25">
      <c r="A161" s="170"/>
      <c r="B161" s="170"/>
      <c r="C161" s="170"/>
      <c r="D161" s="170"/>
      <c r="E161" s="170"/>
      <c r="F161" s="170"/>
      <c r="G161" s="170"/>
      <c r="H161" s="170"/>
      <c r="I161" s="170"/>
      <c r="J161" s="170"/>
      <c r="K161" s="170"/>
      <c r="L161" s="170"/>
      <c r="M161" s="170"/>
      <c r="N161" s="170"/>
      <c r="O161" s="170"/>
      <c r="P161" s="170"/>
      <c r="Q161" s="170"/>
    </row>
    <row r="162" spans="1:17" ht="15.75" customHeight="1" x14ac:dyDescent="0.25">
      <c r="A162" s="170"/>
      <c r="B162" s="170"/>
      <c r="C162" s="170"/>
      <c r="D162" s="170"/>
      <c r="E162" s="170"/>
      <c r="F162" s="170"/>
      <c r="G162" s="170"/>
      <c r="H162" s="170"/>
      <c r="I162" s="170"/>
      <c r="J162" s="170"/>
      <c r="K162" s="170"/>
      <c r="L162" s="170"/>
      <c r="M162" s="170"/>
      <c r="N162" s="170"/>
      <c r="O162" s="170"/>
      <c r="P162" s="170"/>
      <c r="Q162" s="170"/>
    </row>
    <row r="163" spans="1:17" ht="15.75" customHeight="1" x14ac:dyDescent="0.25">
      <c r="A163" s="170"/>
      <c r="B163" s="170"/>
      <c r="C163" s="170"/>
      <c r="D163" s="170"/>
      <c r="E163" s="170"/>
      <c r="F163" s="170"/>
      <c r="G163" s="170"/>
      <c r="H163" s="170"/>
      <c r="I163" s="170"/>
      <c r="J163" s="170"/>
      <c r="K163" s="170"/>
      <c r="L163" s="170"/>
      <c r="M163" s="170"/>
      <c r="N163" s="170"/>
      <c r="O163" s="170"/>
      <c r="P163" s="170"/>
      <c r="Q163" s="170"/>
    </row>
    <row r="164" spans="1:17" ht="15.75" customHeight="1" x14ac:dyDescent="0.25">
      <c r="A164" s="170"/>
      <c r="B164" s="170"/>
      <c r="C164" s="170"/>
      <c r="D164" s="170"/>
      <c r="E164" s="170"/>
      <c r="F164" s="170"/>
      <c r="G164" s="170"/>
      <c r="H164" s="170"/>
      <c r="I164" s="170"/>
      <c r="J164" s="170"/>
      <c r="K164" s="170"/>
      <c r="L164" s="170"/>
      <c r="M164" s="170"/>
      <c r="N164" s="170"/>
      <c r="O164" s="170"/>
      <c r="P164" s="170"/>
      <c r="Q164" s="170"/>
    </row>
    <row r="165" spans="1:17" ht="15.75" customHeight="1" x14ac:dyDescent="0.25">
      <c r="A165" s="170"/>
      <c r="B165" s="170"/>
      <c r="C165" s="170"/>
      <c r="D165" s="170"/>
      <c r="E165" s="170"/>
      <c r="F165" s="170"/>
      <c r="G165" s="170"/>
      <c r="H165" s="170"/>
      <c r="I165" s="170"/>
      <c r="J165" s="170"/>
      <c r="K165" s="170"/>
      <c r="L165" s="170"/>
      <c r="M165" s="170"/>
      <c r="N165" s="170"/>
      <c r="O165" s="170"/>
      <c r="P165" s="170"/>
      <c r="Q165" s="170"/>
    </row>
    <row r="166" spans="1:17" ht="15.75" customHeight="1" x14ac:dyDescent="0.25">
      <c r="A166" s="170"/>
      <c r="B166" s="170"/>
      <c r="C166" s="170"/>
      <c r="D166" s="170"/>
      <c r="E166" s="170"/>
      <c r="F166" s="170"/>
      <c r="G166" s="170"/>
      <c r="H166" s="170"/>
      <c r="I166" s="170"/>
      <c r="J166" s="170"/>
      <c r="K166" s="170"/>
      <c r="L166" s="170"/>
      <c r="M166" s="170"/>
      <c r="N166" s="170"/>
      <c r="O166" s="170"/>
      <c r="P166" s="170"/>
      <c r="Q166" s="170"/>
    </row>
    <row r="167" spans="1:17" ht="15.75" customHeight="1" x14ac:dyDescent="0.25">
      <c r="A167" s="170"/>
      <c r="B167" s="170"/>
      <c r="C167" s="170"/>
      <c r="D167" s="170"/>
      <c r="E167" s="170"/>
      <c r="F167" s="170"/>
      <c r="G167" s="170"/>
      <c r="H167" s="170"/>
      <c r="I167" s="170"/>
      <c r="J167" s="170"/>
      <c r="K167" s="170"/>
      <c r="L167" s="170"/>
      <c r="M167" s="170"/>
      <c r="N167" s="170"/>
      <c r="O167" s="170"/>
      <c r="P167" s="170"/>
      <c r="Q167" s="170"/>
    </row>
    <row r="168" spans="1:17" ht="15.75" customHeight="1" x14ac:dyDescent="0.25">
      <c r="A168" s="170"/>
      <c r="B168" s="170"/>
      <c r="C168" s="170"/>
      <c r="D168" s="170"/>
      <c r="E168" s="170"/>
      <c r="F168" s="170"/>
      <c r="G168" s="170"/>
      <c r="H168" s="170"/>
      <c r="I168" s="170"/>
      <c r="J168" s="170"/>
      <c r="K168" s="170"/>
      <c r="L168" s="170"/>
      <c r="M168" s="170"/>
      <c r="N168" s="170"/>
      <c r="O168" s="170"/>
      <c r="P168" s="170"/>
      <c r="Q168" s="170"/>
    </row>
    <row r="169" spans="1:17" ht="15.75" customHeight="1" x14ac:dyDescent="0.25">
      <c r="A169" s="170"/>
      <c r="B169" s="170"/>
      <c r="C169" s="170"/>
      <c r="D169" s="170"/>
      <c r="E169" s="170"/>
      <c r="F169" s="170"/>
      <c r="G169" s="170"/>
      <c r="H169" s="170"/>
      <c r="I169" s="170"/>
      <c r="J169" s="170"/>
      <c r="K169" s="170"/>
      <c r="L169" s="170"/>
      <c r="M169" s="170"/>
      <c r="N169" s="170"/>
      <c r="O169" s="170"/>
      <c r="P169" s="170"/>
      <c r="Q169" s="170"/>
    </row>
    <row r="170" spans="1:17" ht="15.75" customHeight="1" x14ac:dyDescent="0.25">
      <c r="A170" s="170"/>
      <c r="B170" s="170"/>
      <c r="C170" s="170"/>
      <c r="D170" s="170"/>
      <c r="E170" s="170"/>
      <c r="F170" s="170"/>
      <c r="G170" s="170"/>
      <c r="H170" s="170"/>
      <c r="I170" s="170"/>
      <c r="J170" s="170"/>
      <c r="K170" s="170"/>
      <c r="L170" s="170"/>
      <c r="M170" s="170"/>
      <c r="N170" s="170"/>
      <c r="O170" s="170"/>
      <c r="P170" s="170"/>
      <c r="Q170" s="170"/>
    </row>
    <row r="171" spans="1:17" ht="15.75" customHeight="1" x14ac:dyDescent="0.25">
      <c r="A171" s="170"/>
      <c r="B171" s="170"/>
      <c r="C171" s="170"/>
      <c r="D171" s="170"/>
      <c r="E171" s="170"/>
      <c r="F171" s="170"/>
      <c r="G171" s="170"/>
      <c r="H171" s="170"/>
      <c r="I171" s="170"/>
      <c r="J171" s="170"/>
      <c r="K171" s="170"/>
      <c r="L171" s="170"/>
      <c r="M171" s="170"/>
      <c r="N171" s="170"/>
      <c r="O171" s="170"/>
      <c r="P171" s="170"/>
      <c r="Q171" s="170"/>
    </row>
    <row r="172" spans="1:17" ht="15.75" customHeight="1" x14ac:dyDescent="0.25">
      <c r="A172" s="170"/>
      <c r="B172" s="170"/>
      <c r="C172" s="170"/>
      <c r="D172" s="170"/>
      <c r="E172" s="170"/>
      <c r="F172" s="170"/>
      <c r="G172" s="170"/>
      <c r="H172" s="170"/>
      <c r="I172" s="170"/>
      <c r="J172" s="170"/>
      <c r="K172" s="170"/>
      <c r="L172" s="170"/>
      <c r="M172" s="170"/>
      <c r="N172" s="170"/>
      <c r="O172" s="170"/>
      <c r="P172" s="170"/>
      <c r="Q172" s="170"/>
    </row>
    <row r="173" spans="1:17" ht="15.75" customHeight="1" x14ac:dyDescent="0.25">
      <c r="A173" s="170"/>
      <c r="B173" s="170"/>
      <c r="C173" s="170"/>
      <c r="D173" s="170"/>
      <c r="E173" s="170"/>
      <c r="F173" s="170"/>
      <c r="G173" s="170"/>
      <c r="H173" s="170"/>
      <c r="I173" s="170"/>
      <c r="J173" s="170"/>
      <c r="K173" s="170"/>
      <c r="L173" s="170"/>
      <c r="M173" s="170"/>
      <c r="N173" s="170"/>
      <c r="O173" s="170"/>
      <c r="P173" s="170"/>
      <c r="Q173" s="170"/>
    </row>
    <row r="174" spans="1:17" ht="15.75" customHeight="1" x14ac:dyDescent="0.25">
      <c r="A174" s="170"/>
      <c r="B174" s="170"/>
      <c r="C174" s="170"/>
      <c r="D174" s="170"/>
      <c r="E174" s="170"/>
      <c r="F174" s="170"/>
      <c r="G174" s="170"/>
      <c r="H174" s="170"/>
      <c r="I174" s="170"/>
      <c r="J174" s="170"/>
      <c r="K174" s="170"/>
      <c r="L174" s="170"/>
      <c r="M174" s="170"/>
      <c r="N174" s="170"/>
      <c r="O174" s="170"/>
      <c r="P174" s="170"/>
      <c r="Q174" s="170"/>
    </row>
    <row r="175" spans="1:17" ht="15.75" customHeight="1" x14ac:dyDescent="0.25">
      <c r="A175" s="170"/>
      <c r="B175" s="170"/>
      <c r="C175" s="170"/>
      <c r="D175" s="170"/>
      <c r="E175" s="170"/>
      <c r="F175" s="170"/>
      <c r="G175" s="170"/>
      <c r="H175" s="170"/>
      <c r="I175" s="170"/>
      <c r="J175" s="170"/>
      <c r="K175" s="170"/>
      <c r="L175" s="170"/>
      <c r="M175" s="170"/>
      <c r="N175" s="170"/>
      <c r="O175" s="170"/>
      <c r="P175" s="170"/>
      <c r="Q175" s="170"/>
    </row>
    <row r="176" spans="1:17" ht="15.75" customHeight="1" x14ac:dyDescent="0.25">
      <c r="A176" s="170"/>
      <c r="B176" s="170"/>
      <c r="C176" s="170"/>
      <c r="D176" s="170"/>
      <c r="E176" s="170"/>
      <c r="F176" s="170"/>
      <c r="G176" s="170"/>
      <c r="H176" s="170"/>
      <c r="I176" s="170"/>
      <c r="J176" s="170"/>
      <c r="K176" s="170"/>
      <c r="L176" s="170"/>
      <c r="M176" s="170"/>
      <c r="N176" s="170"/>
      <c r="O176" s="170"/>
      <c r="P176" s="170"/>
      <c r="Q176" s="170"/>
    </row>
    <row r="177" spans="1:17" ht="15.75" customHeight="1" x14ac:dyDescent="0.25">
      <c r="A177" s="170"/>
      <c r="B177" s="170"/>
      <c r="C177" s="170"/>
      <c r="D177" s="170"/>
      <c r="E177" s="170"/>
      <c r="F177" s="170"/>
      <c r="G177" s="170"/>
      <c r="H177" s="170"/>
      <c r="I177" s="170"/>
      <c r="J177" s="170"/>
      <c r="K177" s="170"/>
      <c r="L177" s="170"/>
      <c r="M177" s="170"/>
      <c r="N177" s="170"/>
      <c r="O177" s="170"/>
      <c r="P177" s="170"/>
      <c r="Q177" s="170"/>
    </row>
    <row r="178" spans="1:17" ht="15.75" customHeight="1" x14ac:dyDescent="0.25">
      <c r="A178" s="170"/>
      <c r="B178" s="170"/>
      <c r="C178" s="170"/>
      <c r="D178" s="170"/>
      <c r="E178" s="170"/>
      <c r="F178" s="170"/>
      <c r="G178" s="170"/>
      <c r="H178" s="170"/>
      <c r="I178" s="170"/>
      <c r="J178" s="170"/>
      <c r="K178" s="170"/>
      <c r="L178" s="170"/>
      <c r="M178" s="170"/>
      <c r="N178" s="170"/>
      <c r="O178" s="170"/>
      <c r="P178" s="170"/>
      <c r="Q178" s="170"/>
    </row>
    <row r="179" spans="1:17" ht="15.75" customHeight="1" x14ac:dyDescent="0.25">
      <c r="A179" s="170"/>
      <c r="B179" s="170"/>
      <c r="C179" s="170"/>
      <c r="D179" s="170"/>
      <c r="E179" s="170"/>
      <c r="F179" s="170"/>
      <c r="G179" s="170"/>
      <c r="H179" s="170"/>
      <c r="I179" s="170"/>
      <c r="J179" s="170"/>
      <c r="K179" s="170"/>
      <c r="L179" s="170"/>
      <c r="M179" s="170"/>
      <c r="N179" s="170"/>
      <c r="O179" s="170"/>
      <c r="P179" s="170"/>
      <c r="Q179" s="170"/>
    </row>
    <row r="180" spans="1:17" ht="15.75" customHeight="1" x14ac:dyDescent="0.25">
      <c r="A180" s="170"/>
      <c r="B180" s="170"/>
      <c r="C180" s="170"/>
      <c r="D180" s="170"/>
      <c r="E180" s="170"/>
      <c r="F180" s="170"/>
      <c r="G180" s="170"/>
      <c r="H180" s="170"/>
      <c r="I180" s="170"/>
      <c r="J180" s="170"/>
      <c r="K180" s="170"/>
      <c r="L180" s="170"/>
      <c r="M180" s="170"/>
      <c r="N180" s="170"/>
      <c r="O180" s="170"/>
      <c r="P180" s="170"/>
      <c r="Q180" s="170"/>
    </row>
    <row r="181" spans="1:17" ht="15.75" customHeight="1" x14ac:dyDescent="0.25">
      <c r="A181" s="170"/>
      <c r="B181" s="170"/>
      <c r="C181" s="170"/>
      <c r="D181" s="170"/>
      <c r="E181" s="170"/>
      <c r="F181" s="170"/>
      <c r="G181" s="170"/>
      <c r="H181" s="170"/>
      <c r="I181" s="170"/>
      <c r="J181" s="170"/>
      <c r="K181" s="170"/>
      <c r="L181" s="170"/>
      <c r="M181" s="170"/>
      <c r="N181" s="170"/>
      <c r="O181" s="170"/>
      <c r="P181" s="170"/>
      <c r="Q181" s="170"/>
    </row>
    <row r="182" spans="1:17" ht="15.75" customHeight="1" x14ac:dyDescent="0.25">
      <c r="A182" s="170"/>
      <c r="B182" s="170"/>
      <c r="C182" s="170"/>
      <c r="D182" s="170"/>
      <c r="E182" s="170"/>
      <c r="F182" s="170"/>
      <c r="G182" s="170"/>
      <c r="H182" s="170"/>
      <c r="I182" s="170"/>
      <c r="J182" s="170"/>
      <c r="K182" s="170"/>
      <c r="L182" s="170"/>
      <c r="M182" s="170"/>
      <c r="N182" s="170"/>
      <c r="O182" s="170"/>
      <c r="P182" s="170"/>
      <c r="Q182" s="170"/>
    </row>
    <row r="183" spans="1:17" ht="15.75" customHeight="1" x14ac:dyDescent="0.25">
      <c r="A183" s="170"/>
      <c r="B183" s="170"/>
      <c r="C183" s="170"/>
      <c r="D183" s="170"/>
      <c r="E183" s="170"/>
      <c r="F183" s="170"/>
      <c r="G183" s="170"/>
      <c r="H183" s="170"/>
      <c r="I183" s="170"/>
      <c r="J183" s="170"/>
      <c r="K183" s="170"/>
      <c r="L183" s="170"/>
      <c r="M183" s="170"/>
      <c r="N183" s="170"/>
      <c r="O183" s="170"/>
      <c r="P183" s="170"/>
      <c r="Q183" s="170"/>
    </row>
    <row r="184" spans="1:17" ht="15.75" customHeight="1" x14ac:dyDescent="0.25">
      <c r="A184" s="170"/>
      <c r="B184" s="170"/>
      <c r="C184" s="170"/>
      <c r="D184" s="170"/>
      <c r="E184" s="170"/>
      <c r="F184" s="170"/>
      <c r="G184" s="170"/>
      <c r="H184" s="170"/>
      <c r="I184" s="170"/>
      <c r="J184" s="170"/>
      <c r="K184" s="170"/>
      <c r="L184" s="170"/>
      <c r="M184" s="170"/>
      <c r="N184" s="170"/>
      <c r="O184" s="170"/>
      <c r="P184" s="170"/>
      <c r="Q184" s="170"/>
    </row>
    <row r="185" spans="1:17" ht="15.75" customHeight="1" x14ac:dyDescent="0.25">
      <c r="A185" s="170"/>
      <c r="B185" s="170"/>
      <c r="C185" s="170"/>
      <c r="D185" s="170"/>
      <c r="E185" s="170"/>
      <c r="F185" s="170"/>
      <c r="G185" s="170"/>
      <c r="H185" s="170"/>
      <c r="I185" s="170"/>
      <c r="J185" s="170"/>
      <c r="K185" s="170"/>
      <c r="L185" s="170"/>
      <c r="M185" s="170"/>
      <c r="N185" s="170"/>
      <c r="O185" s="170"/>
      <c r="P185" s="170"/>
      <c r="Q185" s="170"/>
    </row>
    <row r="186" spans="1:17" ht="15.75" customHeight="1" x14ac:dyDescent="0.25">
      <c r="A186" s="170"/>
      <c r="B186" s="170"/>
      <c r="C186" s="170"/>
      <c r="D186" s="170"/>
      <c r="E186" s="170"/>
      <c r="F186" s="170"/>
      <c r="G186" s="170"/>
      <c r="H186" s="170"/>
      <c r="I186" s="170"/>
      <c r="J186" s="170"/>
      <c r="K186" s="170"/>
      <c r="L186" s="170"/>
      <c r="M186" s="170"/>
      <c r="N186" s="170"/>
      <c r="O186" s="170"/>
      <c r="P186" s="170"/>
      <c r="Q186" s="170"/>
    </row>
    <row r="187" spans="1:17" ht="15.75" customHeight="1" x14ac:dyDescent="0.25">
      <c r="A187" s="170"/>
      <c r="B187" s="170"/>
      <c r="C187" s="170"/>
      <c r="D187" s="170"/>
      <c r="E187" s="170"/>
      <c r="F187" s="170"/>
      <c r="G187" s="170"/>
      <c r="H187" s="170"/>
      <c r="I187" s="170"/>
      <c r="J187" s="170"/>
      <c r="K187" s="170"/>
      <c r="L187" s="170"/>
      <c r="M187" s="170"/>
      <c r="N187" s="170"/>
      <c r="O187" s="170"/>
      <c r="P187" s="170"/>
      <c r="Q187" s="170"/>
    </row>
    <row r="188" spans="1:17" ht="15.75" customHeight="1" x14ac:dyDescent="0.25">
      <c r="A188" s="170"/>
      <c r="B188" s="170"/>
      <c r="C188" s="170"/>
      <c r="D188" s="170"/>
      <c r="E188" s="170"/>
      <c r="F188" s="170"/>
      <c r="G188" s="170"/>
      <c r="H188" s="170"/>
      <c r="I188" s="170"/>
      <c r="J188" s="170"/>
      <c r="K188" s="170"/>
      <c r="L188" s="170"/>
      <c r="M188" s="170"/>
      <c r="N188" s="170"/>
      <c r="O188" s="170"/>
      <c r="P188" s="170"/>
      <c r="Q188" s="170"/>
    </row>
    <row r="189" spans="1:17" ht="15.75" customHeight="1" x14ac:dyDescent="0.25">
      <c r="A189" s="170"/>
      <c r="B189" s="170"/>
      <c r="C189" s="170"/>
      <c r="D189" s="170"/>
      <c r="E189" s="170"/>
      <c r="F189" s="170"/>
      <c r="G189" s="170"/>
      <c r="H189" s="170"/>
      <c r="I189" s="170"/>
      <c r="J189" s="170"/>
      <c r="K189" s="170"/>
      <c r="L189" s="170"/>
      <c r="M189" s="170"/>
      <c r="N189" s="170"/>
      <c r="O189" s="170"/>
      <c r="P189" s="170"/>
      <c r="Q189" s="170"/>
    </row>
    <row r="190" spans="1:17" ht="15.75" customHeight="1" x14ac:dyDescent="0.25">
      <c r="A190" s="170"/>
      <c r="B190" s="170"/>
      <c r="C190" s="170"/>
      <c r="D190" s="170"/>
      <c r="E190" s="170"/>
      <c r="F190" s="170"/>
      <c r="G190" s="170"/>
      <c r="H190" s="170"/>
      <c r="I190" s="170"/>
      <c r="J190" s="170"/>
      <c r="K190" s="170"/>
      <c r="L190" s="170"/>
      <c r="M190" s="170"/>
      <c r="N190" s="170"/>
      <c r="O190" s="170"/>
      <c r="P190" s="170"/>
      <c r="Q190" s="170"/>
    </row>
    <row r="191" spans="1:17" ht="15.75" customHeight="1" x14ac:dyDescent="0.25">
      <c r="A191" s="170"/>
      <c r="B191" s="170"/>
      <c r="C191" s="170"/>
      <c r="D191" s="170"/>
      <c r="E191" s="170"/>
      <c r="F191" s="170"/>
      <c r="G191" s="170"/>
      <c r="H191" s="170"/>
      <c r="I191" s="170"/>
      <c r="J191" s="170"/>
      <c r="K191" s="170"/>
      <c r="L191" s="170"/>
      <c r="M191" s="170"/>
      <c r="N191" s="170"/>
      <c r="O191" s="170"/>
      <c r="P191" s="170"/>
      <c r="Q191" s="170"/>
    </row>
    <row r="192" spans="1:17" ht="15.75" customHeight="1" x14ac:dyDescent="0.25">
      <c r="A192" s="170"/>
      <c r="B192" s="170"/>
      <c r="C192" s="170"/>
      <c r="D192" s="170"/>
      <c r="E192" s="170"/>
      <c r="F192" s="170"/>
      <c r="G192" s="170"/>
      <c r="H192" s="170"/>
      <c r="I192" s="170"/>
      <c r="J192" s="170"/>
      <c r="K192" s="170"/>
      <c r="L192" s="170"/>
      <c r="M192" s="170"/>
      <c r="N192" s="170"/>
      <c r="O192" s="170"/>
      <c r="P192" s="170"/>
      <c r="Q192" s="170"/>
    </row>
    <row r="193" spans="1:17" ht="15.75" customHeight="1" x14ac:dyDescent="0.25">
      <c r="A193" s="170"/>
      <c r="B193" s="170"/>
      <c r="C193" s="170"/>
      <c r="D193" s="170"/>
      <c r="E193" s="170"/>
      <c r="F193" s="170"/>
      <c r="G193" s="170"/>
      <c r="H193" s="170"/>
      <c r="I193" s="170"/>
      <c r="J193" s="170"/>
      <c r="K193" s="170"/>
      <c r="L193" s="170"/>
      <c r="M193" s="170"/>
      <c r="N193" s="170"/>
      <c r="O193" s="170"/>
      <c r="P193" s="170"/>
      <c r="Q193" s="170"/>
    </row>
    <row r="194" spans="1:17" ht="15.75" customHeight="1" x14ac:dyDescent="0.25">
      <c r="A194" s="170"/>
      <c r="B194" s="170"/>
      <c r="C194" s="170"/>
      <c r="D194" s="170"/>
      <c r="E194" s="170"/>
      <c r="F194" s="170"/>
      <c r="G194" s="170"/>
      <c r="H194" s="170"/>
      <c r="I194" s="170"/>
      <c r="J194" s="170"/>
      <c r="K194" s="170"/>
      <c r="L194" s="170"/>
      <c r="M194" s="170"/>
      <c r="N194" s="170"/>
      <c r="O194" s="170"/>
      <c r="P194" s="170"/>
      <c r="Q194" s="170"/>
    </row>
    <row r="195" spans="1:17" ht="15.75" customHeight="1" x14ac:dyDescent="0.25">
      <c r="A195" s="170"/>
      <c r="B195" s="170"/>
      <c r="C195" s="170"/>
      <c r="D195" s="170"/>
      <c r="E195" s="170"/>
      <c r="F195" s="170"/>
      <c r="G195" s="170"/>
      <c r="H195" s="170"/>
      <c r="I195" s="170"/>
      <c r="J195" s="170"/>
      <c r="K195" s="170"/>
      <c r="L195" s="170"/>
      <c r="M195" s="170"/>
      <c r="N195" s="170"/>
      <c r="O195" s="170"/>
      <c r="P195" s="170"/>
      <c r="Q195" s="170"/>
    </row>
    <row r="196" spans="1:17" ht="15.75" customHeight="1" x14ac:dyDescent="0.25">
      <c r="A196" s="170"/>
      <c r="B196" s="170"/>
      <c r="C196" s="170"/>
      <c r="D196" s="170"/>
      <c r="E196" s="170"/>
      <c r="F196" s="170"/>
      <c r="G196" s="170"/>
      <c r="H196" s="170"/>
      <c r="I196" s="170"/>
      <c r="J196" s="170"/>
      <c r="K196" s="170"/>
      <c r="L196" s="170"/>
      <c r="M196" s="170"/>
      <c r="N196" s="170"/>
      <c r="O196" s="170"/>
      <c r="P196" s="170"/>
      <c r="Q196" s="170"/>
    </row>
    <row r="197" spans="1:17" ht="15.75" customHeight="1" x14ac:dyDescent="0.25">
      <c r="A197" s="170"/>
      <c r="B197" s="170"/>
      <c r="C197" s="170"/>
      <c r="D197" s="170"/>
      <c r="E197" s="170"/>
      <c r="F197" s="170"/>
      <c r="G197" s="170"/>
      <c r="H197" s="170"/>
      <c r="I197" s="170"/>
      <c r="J197" s="170"/>
      <c r="K197" s="170"/>
      <c r="L197" s="170"/>
      <c r="M197" s="170"/>
      <c r="N197" s="170"/>
      <c r="O197" s="170"/>
      <c r="P197" s="170"/>
      <c r="Q197" s="170"/>
    </row>
    <row r="198" spans="1:17" ht="15.75" customHeight="1" x14ac:dyDescent="0.25">
      <c r="A198" s="170"/>
      <c r="B198" s="170"/>
      <c r="C198" s="170"/>
      <c r="D198" s="170"/>
      <c r="E198" s="170"/>
      <c r="F198" s="170"/>
      <c r="G198" s="170"/>
      <c r="H198" s="170"/>
      <c r="I198" s="170"/>
      <c r="J198" s="170"/>
      <c r="K198" s="170"/>
      <c r="L198" s="170"/>
      <c r="M198" s="170"/>
      <c r="N198" s="170"/>
      <c r="O198" s="170"/>
      <c r="P198" s="170"/>
      <c r="Q198" s="170"/>
    </row>
    <row r="199" spans="1:17" ht="15.75" customHeight="1" x14ac:dyDescent="0.25">
      <c r="A199" s="170"/>
      <c r="B199" s="170"/>
      <c r="C199" s="170"/>
      <c r="D199" s="170"/>
      <c r="E199" s="170"/>
      <c r="F199" s="170"/>
      <c r="G199" s="170"/>
      <c r="H199" s="170"/>
      <c r="I199" s="170"/>
      <c r="J199" s="170"/>
      <c r="K199" s="170"/>
      <c r="L199" s="170"/>
      <c r="M199" s="170"/>
      <c r="N199" s="170"/>
      <c r="O199" s="170"/>
      <c r="P199" s="170"/>
      <c r="Q199" s="170"/>
    </row>
    <row r="200" spans="1:17" ht="15.75" customHeight="1" x14ac:dyDescent="0.25">
      <c r="A200" s="170"/>
      <c r="B200" s="170"/>
      <c r="C200" s="170"/>
      <c r="D200" s="170"/>
      <c r="E200" s="170"/>
      <c r="F200" s="170"/>
      <c r="G200" s="170"/>
      <c r="H200" s="170"/>
      <c r="I200" s="170"/>
      <c r="J200" s="170"/>
      <c r="K200" s="170"/>
      <c r="L200" s="170"/>
      <c r="M200" s="170"/>
      <c r="N200" s="170"/>
      <c r="O200" s="170"/>
      <c r="P200" s="170"/>
      <c r="Q200" s="170"/>
    </row>
    <row r="201" spans="1:17" ht="15.75" customHeight="1" x14ac:dyDescent="0.25">
      <c r="A201" s="170"/>
      <c r="B201" s="170"/>
      <c r="C201" s="170"/>
      <c r="D201" s="170"/>
      <c r="E201" s="170"/>
      <c r="F201" s="170"/>
      <c r="G201" s="170"/>
      <c r="H201" s="170"/>
      <c r="I201" s="170"/>
      <c r="J201" s="170"/>
      <c r="K201" s="170"/>
      <c r="L201" s="170"/>
      <c r="M201" s="170"/>
      <c r="N201" s="170"/>
      <c r="O201" s="170"/>
      <c r="P201" s="170"/>
      <c r="Q201" s="170"/>
    </row>
    <row r="202" spans="1:17" ht="15.75" customHeight="1" x14ac:dyDescent="0.25">
      <c r="A202" s="170"/>
      <c r="B202" s="170"/>
      <c r="C202" s="170"/>
      <c r="D202" s="170"/>
      <c r="E202" s="170"/>
      <c r="F202" s="170"/>
      <c r="G202" s="170"/>
      <c r="H202" s="170"/>
      <c r="I202" s="170"/>
      <c r="J202" s="170"/>
      <c r="K202" s="170"/>
      <c r="L202" s="170"/>
      <c r="M202" s="170"/>
      <c r="N202" s="170"/>
      <c r="O202" s="170"/>
      <c r="P202" s="170"/>
      <c r="Q202" s="170"/>
    </row>
    <row r="203" spans="1:17" ht="15.75" customHeight="1" x14ac:dyDescent="0.25">
      <c r="A203" s="170"/>
      <c r="B203" s="170"/>
      <c r="C203" s="170"/>
      <c r="D203" s="170"/>
      <c r="E203" s="170"/>
      <c r="F203" s="170"/>
      <c r="G203" s="170"/>
      <c r="H203" s="170"/>
      <c r="I203" s="170"/>
      <c r="J203" s="170"/>
      <c r="K203" s="170"/>
      <c r="L203" s="170"/>
      <c r="M203" s="170"/>
      <c r="N203" s="170"/>
      <c r="O203" s="170"/>
      <c r="P203" s="170"/>
      <c r="Q203" s="170"/>
    </row>
    <row r="204" spans="1:17" ht="15.75" customHeight="1" x14ac:dyDescent="0.25">
      <c r="A204" s="170"/>
      <c r="B204" s="170"/>
      <c r="C204" s="170"/>
      <c r="D204" s="170"/>
      <c r="E204" s="170"/>
      <c r="F204" s="170"/>
      <c r="G204" s="170"/>
      <c r="H204" s="170"/>
      <c r="I204" s="170"/>
      <c r="J204" s="170"/>
      <c r="K204" s="170"/>
      <c r="L204" s="170"/>
      <c r="M204" s="170"/>
      <c r="N204" s="170"/>
      <c r="O204" s="170"/>
      <c r="P204" s="170"/>
      <c r="Q204" s="170"/>
    </row>
    <row r="205" spans="1:17" ht="15.75" customHeight="1" x14ac:dyDescent="0.25">
      <c r="A205" s="170"/>
      <c r="B205" s="170"/>
      <c r="C205" s="170"/>
      <c r="D205" s="170"/>
      <c r="E205" s="170"/>
      <c r="F205" s="170"/>
      <c r="G205" s="170"/>
      <c r="H205" s="170"/>
      <c r="I205" s="170"/>
      <c r="J205" s="170"/>
      <c r="K205" s="170"/>
      <c r="L205" s="170"/>
      <c r="M205" s="170"/>
      <c r="N205" s="170"/>
      <c r="O205" s="170"/>
      <c r="P205" s="170"/>
      <c r="Q205" s="170"/>
    </row>
    <row r="206" spans="1:17" ht="15.75" customHeight="1" x14ac:dyDescent="0.25">
      <c r="A206" s="170"/>
      <c r="B206" s="170"/>
      <c r="C206" s="170"/>
      <c r="D206" s="170"/>
      <c r="E206" s="170"/>
      <c r="F206" s="170"/>
      <c r="G206" s="170"/>
      <c r="H206" s="170"/>
      <c r="I206" s="170"/>
      <c r="J206" s="170"/>
      <c r="K206" s="170"/>
      <c r="L206" s="170"/>
      <c r="M206" s="170"/>
      <c r="N206" s="170"/>
      <c r="O206" s="170"/>
      <c r="P206" s="170"/>
      <c r="Q206" s="170"/>
    </row>
    <row r="207" spans="1:17" ht="15.75" customHeight="1" x14ac:dyDescent="0.25">
      <c r="A207" s="170"/>
      <c r="B207" s="170"/>
      <c r="C207" s="170"/>
      <c r="D207" s="170"/>
      <c r="E207" s="170"/>
      <c r="F207" s="170"/>
      <c r="G207" s="170"/>
      <c r="H207" s="170"/>
      <c r="I207" s="170"/>
      <c r="J207" s="170"/>
      <c r="K207" s="170"/>
      <c r="L207" s="170"/>
      <c r="M207" s="170"/>
      <c r="N207" s="170"/>
      <c r="O207" s="170"/>
      <c r="P207" s="170"/>
      <c r="Q207" s="170"/>
    </row>
    <row r="208" spans="1:17" ht="15.75" customHeight="1" x14ac:dyDescent="0.25">
      <c r="A208" s="170"/>
      <c r="B208" s="170"/>
      <c r="C208" s="170"/>
      <c r="D208" s="170"/>
      <c r="E208" s="170"/>
      <c r="F208" s="170"/>
      <c r="G208" s="170"/>
      <c r="H208" s="170"/>
      <c r="I208" s="170"/>
      <c r="J208" s="170"/>
      <c r="K208" s="170"/>
      <c r="L208" s="170"/>
      <c r="M208" s="170"/>
      <c r="N208" s="170"/>
      <c r="O208" s="170"/>
      <c r="P208" s="170"/>
      <c r="Q208" s="170"/>
    </row>
    <row r="209" spans="1:17" ht="15.75" customHeight="1" x14ac:dyDescent="0.25">
      <c r="A209" s="170"/>
      <c r="B209" s="170"/>
      <c r="C209" s="170"/>
      <c r="D209" s="170"/>
      <c r="E209" s="170"/>
      <c r="F209" s="170"/>
      <c r="G209" s="170"/>
      <c r="H209" s="170"/>
      <c r="I209" s="170"/>
      <c r="J209" s="170"/>
      <c r="K209" s="170"/>
      <c r="L209" s="170"/>
      <c r="M209" s="170"/>
      <c r="N209" s="170"/>
      <c r="O209" s="170"/>
      <c r="P209" s="170"/>
      <c r="Q209" s="170"/>
    </row>
    <row r="210" spans="1:17" ht="15.75" customHeight="1" x14ac:dyDescent="0.25">
      <c r="A210" s="170"/>
      <c r="B210" s="170"/>
      <c r="C210" s="170"/>
      <c r="D210" s="170"/>
      <c r="E210" s="170"/>
      <c r="F210" s="170"/>
      <c r="G210" s="170"/>
      <c r="H210" s="170"/>
      <c r="I210" s="170"/>
      <c r="J210" s="170"/>
      <c r="K210" s="170"/>
      <c r="L210" s="170"/>
      <c r="M210" s="170"/>
      <c r="N210" s="170"/>
      <c r="O210" s="170"/>
      <c r="P210" s="170"/>
      <c r="Q210" s="170"/>
    </row>
    <row r="211" spans="1:17" ht="15.75" customHeight="1" x14ac:dyDescent="0.25">
      <c r="A211" s="170"/>
      <c r="B211" s="170"/>
      <c r="C211" s="170"/>
      <c r="D211" s="170"/>
      <c r="E211" s="170"/>
      <c r="F211" s="170"/>
      <c r="G211" s="170"/>
      <c r="H211" s="170"/>
      <c r="I211" s="170"/>
      <c r="J211" s="170"/>
      <c r="K211" s="170"/>
      <c r="L211" s="170"/>
      <c r="M211" s="170"/>
      <c r="N211" s="170"/>
      <c r="O211" s="170"/>
      <c r="P211" s="170"/>
      <c r="Q211" s="170"/>
    </row>
    <row r="212" spans="1:17" ht="15.75" customHeight="1" x14ac:dyDescent="0.25">
      <c r="A212" s="170"/>
      <c r="B212" s="170"/>
      <c r="C212" s="170"/>
      <c r="D212" s="170"/>
      <c r="E212" s="170"/>
      <c r="F212" s="170"/>
      <c r="G212" s="170"/>
      <c r="H212" s="170"/>
      <c r="I212" s="170"/>
      <c r="J212" s="170"/>
      <c r="K212" s="170"/>
      <c r="L212" s="170"/>
      <c r="M212" s="170"/>
      <c r="N212" s="170"/>
      <c r="O212" s="170"/>
      <c r="P212" s="170"/>
      <c r="Q212" s="170"/>
    </row>
    <row r="213" spans="1:17" ht="15.75" customHeight="1" x14ac:dyDescent="0.25">
      <c r="A213" s="170"/>
      <c r="B213" s="170"/>
      <c r="C213" s="170"/>
      <c r="D213" s="170"/>
      <c r="E213" s="170"/>
      <c r="F213" s="170"/>
      <c r="G213" s="170"/>
      <c r="H213" s="170"/>
      <c r="I213" s="170"/>
      <c r="J213" s="170"/>
      <c r="K213" s="170"/>
      <c r="L213" s="170"/>
      <c r="M213" s="170"/>
      <c r="N213" s="170"/>
      <c r="O213" s="170"/>
      <c r="P213" s="170"/>
      <c r="Q213" s="170"/>
    </row>
    <row r="214" spans="1:17" ht="15.75" customHeight="1" x14ac:dyDescent="0.25">
      <c r="A214" s="170"/>
      <c r="B214" s="170"/>
      <c r="C214" s="170"/>
      <c r="D214" s="170"/>
      <c r="E214" s="170"/>
      <c r="F214" s="170"/>
      <c r="G214" s="170"/>
      <c r="H214" s="170"/>
      <c r="I214" s="170"/>
      <c r="J214" s="170"/>
      <c r="K214" s="170"/>
      <c r="L214" s="170"/>
      <c r="M214" s="170"/>
      <c r="N214" s="170"/>
      <c r="O214" s="170"/>
      <c r="P214" s="170"/>
      <c r="Q214" s="170"/>
    </row>
    <row r="215" spans="1:17" ht="15.75" customHeight="1" x14ac:dyDescent="0.25">
      <c r="A215" s="170"/>
      <c r="B215" s="170"/>
      <c r="C215" s="170"/>
      <c r="D215" s="170"/>
      <c r="E215" s="170"/>
      <c r="F215" s="170"/>
      <c r="G215" s="170"/>
      <c r="H215" s="170"/>
      <c r="I215" s="170"/>
      <c r="J215" s="170"/>
      <c r="K215" s="170"/>
      <c r="L215" s="170"/>
      <c r="M215" s="170"/>
      <c r="N215" s="170"/>
      <c r="O215" s="170"/>
      <c r="P215" s="170"/>
      <c r="Q215" s="170"/>
    </row>
    <row r="216" spans="1:17" ht="15.75" customHeight="1" x14ac:dyDescent="0.25">
      <c r="A216" s="170"/>
      <c r="B216" s="170"/>
      <c r="C216" s="170"/>
      <c r="D216" s="170"/>
      <c r="E216" s="170"/>
      <c r="F216" s="170"/>
      <c r="G216" s="170"/>
      <c r="H216" s="170"/>
      <c r="I216" s="170"/>
      <c r="J216" s="170"/>
      <c r="K216" s="170"/>
      <c r="L216" s="170"/>
      <c r="M216" s="170"/>
      <c r="N216" s="170"/>
      <c r="O216" s="170"/>
      <c r="P216" s="170"/>
      <c r="Q216" s="170"/>
    </row>
    <row r="217" spans="1:17" ht="15.75" customHeight="1" x14ac:dyDescent="0.25"/>
    <row r="218" spans="1:17" ht="15.75" customHeight="1" x14ac:dyDescent="0.25"/>
    <row r="219" spans="1:17" ht="15.75" customHeight="1" x14ac:dyDescent="0.25"/>
    <row r="220" spans="1:17" ht="15.75" customHeight="1" x14ac:dyDescent="0.25"/>
    <row r="221" spans="1:17" ht="15.75" customHeight="1" x14ac:dyDescent="0.25"/>
    <row r="222" spans="1:17" ht="15.75" customHeight="1" x14ac:dyDescent="0.25"/>
    <row r="223" spans="1:17" ht="15.75" customHeight="1" x14ac:dyDescent="0.25"/>
    <row r="224" spans="1:17" ht="15.75" customHeight="1" x14ac:dyDescent="0.25"/>
    <row r="225" ht="15.75" customHeight="1" x14ac:dyDescent="0.25"/>
    <row r="226" ht="15.75" customHeight="1" x14ac:dyDescent="0.25"/>
    <row r="227" ht="15.75" customHeight="1" x14ac:dyDescent="0.25"/>
    <row r="228" ht="15.75" customHeight="1" x14ac:dyDescent="0.25"/>
    <row r="229" ht="15.75" customHeight="1" x14ac:dyDescent="0.25"/>
    <row r="230" ht="15.75" customHeight="1" x14ac:dyDescent="0.25"/>
    <row r="231" ht="15.75" customHeight="1" x14ac:dyDescent="0.25"/>
    <row r="232" ht="15.75" customHeight="1" x14ac:dyDescent="0.25"/>
    <row r="233" ht="15.75" customHeight="1" x14ac:dyDescent="0.25"/>
    <row r="234" ht="15.75" customHeight="1" x14ac:dyDescent="0.25"/>
    <row r="235" ht="15.75" customHeight="1" x14ac:dyDescent="0.25"/>
    <row r="236" ht="15.75" customHeight="1" x14ac:dyDescent="0.25"/>
    <row r="237" ht="15.75" customHeight="1" x14ac:dyDescent="0.25"/>
    <row r="238" ht="15.75" customHeight="1" x14ac:dyDescent="0.25"/>
    <row r="239" ht="15.75" customHeight="1" x14ac:dyDescent="0.25"/>
    <row r="240" ht="15.75" customHeight="1" x14ac:dyDescent="0.25"/>
    <row r="241" ht="15.75" customHeight="1" x14ac:dyDescent="0.25"/>
    <row r="242" ht="15.75" customHeight="1" x14ac:dyDescent="0.25"/>
    <row r="243" ht="15.75" customHeight="1" x14ac:dyDescent="0.25"/>
    <row r="244" ht="15.75" customHeight="1" x14ac:dyDescent="0.25"/>
    <row r="245" ht="15.75" customHeight="1" x14ac:dyDescent="0.25"/>
    <row r="246" ht="15.75" customHeight="1" x14ac:dyDescent="0.25"/>
    <row r="247" ht="15.75" customHeight="1" x14ac:dyDescent="0.25"/>
    <row r="248" ht="15.75" customHeight="1" x14ac:dyDescent="0.25"/>
    <row r="249" ht="15.75" customHeight="1" x14ac:dyDescent="0.25"/>
    <row r="250" ht="15.75" customHeight="1" x14ac:dyDescent="0.25"/>
    <row r="251" ht="15.75" customHeight="1" x14ac:dyDescent="0.25"/>
    <row r="252" ht="15.75" customHeight="1" x14ac:dyDescent="0.25"/>
    <row r="253" ht="15.75" customHeight="1" x14ac:dyDescent="0.25"/>
    <row r="254" ht="15.75" customHeight="1" x14ac:dyDescent="0.25"/>
    <row r="255" ht="15.75" customHeight="1" x14ac:dyDescent="0.25"/>
    <row r="256" ht="15.75" customHeight="1" x14ac:dyDescent="0.25"/>
    <row r="257" ht="15.75" customHeight="1" x14ac:dyDescent="0.25"/>
    <row r="258" ht="15.75" customHeight="1" x14ac:dyDescent="0.25"/>
    <row r="259" ht="15.75" customHeight="1" x14ac:dyDescent="0.25"/>
    <row r="260" ht="15.75" customHeight="1" x14ac:dyDescent="0.25"/>
    <row r="261" ht="15.75" customHeight="1" x14ac:dyDescent="0.25"/>
    <row r="262" ht="15.75" customHeight="1" x14ac:dyDescent="0.25"/>
    <row r="263" ht="15.75" customHeight="1" x14ac:dyDescent="0.25"/>
    <row r="264" ht="15.75" customHeight="1" x14ac:dyDescent="0.25"/>
    <row r="265" ht="15.75" customHeight="1" x14ac:dyDescent="0.25"/>
    <row r="266" ht="15.75" customHeight="1" x14ac:dyDescent="0.25"/>
    <row r="267" ht="15.75" customHeight="1" x14ac:dyDescent="0.25"/>
    <row r="268" ht="15.75" customHeight="1" x14ac:dyDescent="0.25"/>
    <row r="269" ht="15.75" customHeight="1" x14ac:dyDescent="0.25"/>
    <row r="270" ht="15.75" customHeight="1" x14ac:dyDescent="0.25"/>
    <row r="271" ht="15.75" customHeight="1" x14ac:dyDescent="0.25"/>
    <row r="272" ht="15.75" customHeight="1" x14ac:dyDescent="0.25"/>
    <row r="273" ht="15.75" customHeight="1" x14ac:dyDescent="0.25"/>
    <row r="274" ht="15.75" customHeight="1" x14ac:dyDescent="0.25"/>
    <row r="275" ht="15.75" customHeight="1" x14ac:dyDescent="0.25"/>
    <row r="276" ht="15.75" customHeight="1" x14ac:dyDescent="0.25"/>
    <row r="277" ht="15.75" customHeight="1" x14ac:dyDescent="0.25"/>
    <row r="278" ht="15.75" customHeight="1" x14ac:dyDescent="0.25"/>
    <row r="279" ht="15.75" customHeight="1" x14ac:dyDescent="0.25"/>
    <row r="280" ht="15.75" customHeight="1" x14ac:dyDescent="0.25"/>
    <row r="281" ht="15.75" customHeight="1" x14ac:dyDescent="0.25"/>
    <row r="282" ht="15.75" customHeight="1" x14ac:dyDescent="0.25"/>
    <row r="283" ht="15.75" customHeight="1" x14ac:dyDescent="0.25"/>
    <row r="284" ht="15.75" customHeight="1" x14ac:dyDescent="0.25"/>
    <row r="285" ht="15.75" customHeight="1" x14ac:dyDescent="0.25"/>
    <row r="286" ht="15.75" customHeight="1" x14ac:dyDescent="0.25"/>
    <row r="287" ht="15.75" customHeight="1" x14ac:dyDescent="0.25"/>
    <row r="288" ht="15.75" customHeight="1" x14ac:dyDescent="0.25"/>
    <row r="289" ht="15.75" customHeight="1" x14ac:dyDescent="0.25"/>
    <row r="290" ht="15.75" customHeight="1" x14ac:dyDescent="0.25"/>
    <row r="291" ht="15.75" customHeight="1" x14ac:dyDescent="0.25"/>
    <row r="292" ht="15.75" customHeight="1" x14ac:dyDescent="0.25"/>
    <row r="293" ht="15.75" customHeight="1" x14ac:dyDescent="0.25"/>
    <row r="294" ht="15.75" customHeight="1" x14ac:dyDescent="0.25"/>
    <row r="295" ht="15.75" customHeight="1" x14ac:dyDescent="0.25"/>
    <row r="296" ht="15.75" customHeight="1" x14ac:dyDescent="0.25"/>
    <row r="297" ht="15.75" customHeight="1" x14ac:dyDescent="0.25"/>
    <row r="298" ht="15.75" customHeight="1" x14ac:dyDescent="0.25"/>
    <row r="299" ht="15.75" customHeight="1" x14ac:dyDescent="0.25"/>
    <row r="300" ht="15.75" customHeight="1" x14ac:dyDescent="0.25"/>
    <row r="301" ht="15.75" customHeight="1" x14ac:dyDescent="0.25"/>
    <row r="302" ht="15.75" customHeight="1" x14ac:dyDescent="0.25"/>
    <row r="303" ht="15.75" customHeight="1" x14ac:dyDescent="0.25"/>
    <row r="304" ht="15.75" customHeight="1" x14ac:dyDescent="0.25"/>
    <row r="305" ht="15.75" customHeight="1" x14ac:dyDescent="0.25"/>
    <row r="306" ht="15.75" customHeight="1" x14ac:dyDescent="0.25"/>
    <row r="307" ht="15.75" customHeight="1" x14ac:dyDescent="0.25"/>
    <row r="308" ht="15.75" customHeight="1" x14ac:dyDescent="0.25"/>
    <row r="309" ht="15.75" customHeight="1" x14ac:dyDescent="0.25"/>
    <row r="310" ht="15.75" customHeight="1" x14ac:dyDescent="0.25"/>
    <row r="311" ht="15.75" customHeight="1" x14ac:dyDescent="0.25"/>
    <row r="312" ht="15.75" customHeight="1" x14ac:dyDescent="0.25"/>
    <row r="313" ht="15.75" customHeight="1" x14ac:dyDescent="0.25"/>
    <row r="314" ht="15.75" customHeight="1" x14ac:dyDescent="0.25"/>
    <row r="315" ht="15.75" customHeight="1" x14ac:dyDescent="0.25"/>
    <row r="316" ht="15.75" customHeight="1" x14ac:dyDescent="0.25"/>
    <row r="317" ht="15.75" customHeight="1" x14ac:dyDescent="0.25"/>
    <row r="318" ht="15.75" customHeight="1" x14ac:dyDescent="0.25"/>
    <row r="319" ht="15.75" customHeight="1" x14ac:dyDescent="0.25"/>
    <row r="320" ht="15.75" customHeight="1" x14ac:dyDescent="0.25"/>
    <row r="321" ht="15.75" customHeight="1" x14ac:dyDescent="0.25"/>
    <row r="322" ht="15.75" customHeight="1" x14ac:dyDescent="0.25"/>
    <row r="323" ht="15.75" customHeight="1" x14ac:dyDescent="0.25"/>
    <row r="324" ht="15.75" customHeight="1" x14ac:dyDescent="0.25"/>
    <row r="325" ht="15.75" customHeight="1" x14ac:dyDescent="0.25"/>
    <row r="326" ht="15.75" customHeight="1" x14ac:dyDescent="0.25"/>
    <row r="327" ht="15.75" customHeight="1" x14ac:dyDescent="0.25"/>
    <row r="328" ht="15.75" customHeight="1" x14ac:dyDescent="0.25"/>
    <row r="329" ht="15.75" customHeight="1" x14ac:dyDescent="0.25"/>
    <row r="330" ht="15.75" customHeight="1" x14ac:dyDescent="0.25"/>
    <row r="331" ht="15.75" customHeight="1" x14ac:dyDescent="0.25"/>
    <row r="332" ht="15.75" customHeight="1" x14ac:dyDescent="0.25"/>
    <row r="333" ht="15.75" customHeight="1" x14ac:dyDescent="0.25"/>
    <row r="334" ht="15.75" customHeight="1" x14ac:dyDescent="0.25"/>
    <row r="335" ht="15.75" customHeight="1" x14ac:dyDescent="0.25"/>
    <row r="336" ht="15.75" customHeight="1" x14ac:dyDescent="0.25"/>
    <row r="337" ht="15.75" customHeight="1" x14ac:dyDescent="0.25"/>
    <row r="338" ht="15.75" customHeight="1" x14ac:dyDescent="0.25"/>
    <row r="339" ht="15.75" customHeight="1" x14ac:dyDescent="0.25"/>
    <row r="340" ht="15.75" customHeight="1" x14ac:dyDescent="0.25"/>
    <row r="341" ht="15.75" customHeight="1" x14ac:dyDescent="0.25"/>
    <row r="342" ht="15.75" customHeight="1" x14ac:dyDescent="0.25"/>
    <row r="343" ht="15.75" customHeight="1" x14ac:dyDescent="0.25"/>
    <row r="344" ht="15.75" customHeight="1" x14ac:dyDescent="0.25"/>
    <row r="345" ht="15.75" customHeight="1" x14ac:dyDescent="0.25"/>
    <row r="346" ht="15.75" customHeight="1" x14ac:dyDescent="0.25"/>
    <row r="347" ht="15.75" customHeight="1" x14ac:dyDescent="0.25"/>
    <row r="348" ht="15.75" customHeight="1" x14ac:dyDescent="0.25"/>
    <row r="349" ht="15.75" customHeight="1" x14ac:dyDescent="0.25"/>
    <row r="350" ht="15.75" customHeight="1" x14ac:dyDescent="0.25"/>
    <row r="351" ht="15.75" customHeight="1" x14ac:dyDescent="0.25"/>
    <row r="352" ht="15.75" customHeight="1" x14ac:dyDescent="0.25"/>
    <row r="353" ht="15.75" customHeight="1" x14ac:dyDescent="0.25"/>
    <row r="354" ht="15.75" customHeight="1" x14ac:dyDescent="0.25"/>
    <row r="355" ht="15.75" customHeight="1" x14ac:dyDescent="0.25"/>
    <row r="356" ht="15.75" customHeight="1" x14ac:dyDescent="0.25"/>
    <row r="357" ht="15.75" customHeight="1" x14ac:dyDescent="0.25"/>
    <row r="358" ht="15.75" customHeight="1" x14ac:dyDescent="0.25"/>
    <row r="359" ht="15.75" customHeight="1" x14ac:dyDescent="0.25"/>
    <row r="360" ht="15.75" customHeight="1" x14ac:dyDescent="0.25"/>
    <row r="361" ht="15.75" customHeight="1" x14ac:dyDescent="0.25"/>
    <row r="362" ht="15.75" customHeight="1" x14ac:dyDescent="0.25"/>
    <row r="363" ht="15.75" customHeight="1" x14ac:dyDescent="0.25"/>
    <row r="364" ht="15.75" customHeight="1" x14ac:dyDescent="0.25"/>
    <row r="365" ht="15.75" customHeight="1" x14ac:dyDescent="0.25"/>
    <row r="366" ht="15.75" customHeight="1" x14ac:dyDescent="0.25"/>
    <row r="367" ht="15.75" customHeight="1" x14ac:dyDescent="0.25"/>
    <row r="368" ht="15.75" customHeight="1" x14ac:dyDescent="0.25"/>
    <row r="369" ht="15.75" customHeight="1" x14ac:dyDescent="0.25"/>
    <row r="370" ht="15.75" customHeight="1" x14ac:dyDescent="0.25"/>
    <row r="371" ht="15.75" customHeight="1" x14ac:dyDescent="0.25"/>
    <row r="372" ht="15.75" customHeight="1" x14ac:dyDescent="0.25"/>
    <row r="373" ht="15.75" customHeight="1" x14ac:dyDescent="0.25"/>
    <row r="374" ht="15.75" customHeight="1" x14ac:dyDescent="0.25"/>
    <row r="375" ht="15.75" customHeight="1" x14ac:dyDescent="0.25"/>
    <row r="376" ht="15.75" customHeight="1" x14ac:dyDescent="0.25"/>
    <row r="377" ht="15.75" customHeight="1" x14ac:dyDescent="0.25"/>
    <row r="378" ht="15.75" customHeight="1" x14ac:dyDescent="0.25"/>
    <row r="379" ht="15.75" customHeight="1" x14ac:dyDescent="0.25"/>
    <row r="380" ht="15.75" customHeight="1" x14ac:dyDescent="0.25"/>
    <row r="381" ht="15.75" customHeight="1" x14ac:dyDescent="0.25"/>
    <row r="382" ht="15.75" customHeight="1" x14ac:dyDescent="0.25"/>
    <row r="383" ht="15.75" customHeight="1" x14ac:dyDescent="0.25"/>
    <row r="384" ht="15.75" customHeight="1" x14ac:dyDescent="0.25"/>
    <row r="385" ht="15.75" customHeight="1" x14ac:dyDescent="0.25"/>
    <row r="386" ht="15.75" customHeight="1" x14ac:dyDescent="0.25"/>
    <row r="387" ht="15.75" customHeight="1" x14ac:dyDescent="0.25"/>
    <row r="388" ht="15.75" customHeight="1" x14ac:dyDescent="0.25"/>
    <row r="389" ht="15.75" customHeight="1" x14ac:dyDescent="0.25"/>
    <row r="390" ht="15.75" customHeight="1" x14ac:dyDescent="0.25"/>
    <row r="391" ht="15.75" customHeight="1" x14ac:dyDescent="0.25"/>
    <row r="392" ht="15.75" customHeight="1" x14ac:dyDescent="0.25"/>
    <row r="393" ht="15.75" customHeight="1" x14ac:dyDescent="0.25"/>
    <row r="394" ht="15.75" customHeight="1" x14ac:dyDescent="0.25"/>
    <row r="395" ht="15.75" customHeight="1" x14ac:dyDescent="0.25"/>
    <row r="396" ht="15.75" customHeight="1" x14ac:dyDescent="0.25"/>
    <row r="397" ht="15.75" customHeight="1" x14ac:dyDescent="0.25"/>
    <row r="398" ht="15.75" customHeight="1" x14ac:dyDescent="0.25"/>
    <row r="399" ht="15.75" customHeight="1" x14ac:dyDescent="0.25"/>
    <row r="400" ht="15.75" customHeight="1" x14ac:dyDescent="0.25"/>
    <row r="401" ht="15.75" customHeight="1" x14ac:dyDescent="0.25"/>
    <row r="402" ht="15.75" customHeight="1" x14ac:dyDescent="0.25"/>
    <row r="403" ht="15.75" customHeight="1" x14ac:dyDescent="0.25"/>
    <row r="404" ht="15.75" customHeight="1" x14ac:dyDescent="0.25"/>
    <row r="405" ht="15.75" customHeight="1" x14ac:dyDescent="0.25"/>
    <row r="406" ht="15.75" customHeight="1" x14ac:dyDescent="0.25"/>
    <row r="407" ht="15.75" customHeight="1" x14ac:dyDescent="0.25"/>
    <row r="408" ht="15.75" customHeight="1" x14ac:dyDescent="0.25"/>
    <row r="409" ht="15.75" customHeight="1" x14ac:dyDescent="0.25"/>
    <row r="410" ht="15.75" customHeight="1" x14ac:dyDescent="0.25"/>
    <row r="411" ht="15.75" customHeight="1" x14ac:dyDescent="0.25"/>
    <row r="412" ht="15.75" customHeight="1" x14ac:dyDescent="0.25"/>
    <row r="413" ht="15.75" customHeight="1" x14ac:dyDescent="0.25"/>
    <row r="414" ht="15.75" customHeight="1" x14ac:dyDescent="0.25"/>
    <row r="415" ht="15.75" customHeight="1" x14ac:dyDescent="0.25"/>
    <row r="416" ht="15.75" customHeight="1" x14ac:dyDescent="0.25"/>
    <row r="417" ht="15.75" customHeight="1" x14ac:dyDescent="0.25"/>
    <row r="418" ht="15.75" customHeight="1" x14ac:dyDescent="0.25"/>
    <row r="419" ht="15.75" customHeight="1" x14ac:dyDescent="0.25"/>
    <row r="420" ht="15.75" customHeight="1" x14ac:dyDescent="0.25"/>
    <row r="421" ht="15.75" customHeight="1" x14ac:dyDescent="0.25"/>
    <row r="422" ht="15.75" customHeight="1" x14ac:dyDescent="0.25"/>
    <row r="423" ht="15.75" customHeight="1" x14ac:dyDescent="0.25"/>
    <row r="424" ht="15.75" customHeight="1" x14ac:dyDescent="0.25"/>
    <row r="425" ht="15.75" customHeight="1" x14ac:dyDescent="0.25"/>
    <row r="426" ht="15.75" customHeight="1" x14ac:dyDescent="0.25"/>
    <row r="427" ht="15.75" customHeight="1" x14ac:dyDescent="0.25"/>
    <row r="428" ht="15.75" customHeight="1" x14ac:dyDescent="0.25"/>
    <row r="429" ht="15.75" customHeight="1" x14ac:dyDescent="0.25"/>
    <row r="430" ht="15.75" customHeight="1" x14ac:dyDescent="0.25"/>
    <row r="431" ht="15.75" customHeight="1" x14ac:dyDescent="0.25"/>
    <row r="432" ht="15.75" customHeight="1" x14ac:dyDescent="0.25"/>
    <row r="433" ht="15.75" customHeight="1" x14ac:dyDescent="0.25"/>
    <row r="434" ht="15.75" customHeight="1" x14ac:dyDescent="0.25"/>
    <row r="435" ht="15.75" customHeight="1" x14ac:dyDescent="0.25"/>
    <row r="436" ht="15.75" customHeight="1" x14ac:dyDescent="0.25"/>
    <row r="437" ht="15.75" customHeight="1" x14ac:dyDescent="0.25"/>
    <row r="438" ht="15.75" customHeight="1" x14ac:dyDescent="0.25"/>
    <row r="439" ht="15.75" customHeight="1" x14ac:dyDescent="0.25"/>
    <row r="440" ht="15.75" customHeight="1" x14ac:dyDescent="0.25"/>
    <row r="441" ht="15.75" customHeight="1" x14ac:dyDescent="0.25"/>
    <row r="442" ht="15.75" customHeight="1" x14ac:dyDescent="0.25"/>
    <row r="443" ht="15.75" customHeight="1" x14ac:dyDescent="0.25"/>
    <row r="444" ht="15.75" customHeight="1" x14ac:dyDescent="0.25"/>
    <row r="445" ht="15.75" customHeight="1" x14ac:dyDescent="0.25"/>
    <row r="446" ht="15.75" customHeight="1" x14ac:dyDescent="0.25"/>
    <row r="447" ht="15.75" customHeight="1" x14ac:dyDescent="0.25"/>
    <row r="448" ht="15.75" customHeight="1" x14ac:dyDescent="0.25"/>
    <row r="449" ht="15.75" customHeight="1" x14ac:dyDescent="0.25"/>
    <row r="450" ht="15.75" customHeight="1" x14ac:dyDescent="0.25"/>
    <row r="451" ht="15.75" customHeight="1" x14ac:dyDescent="0.25"/>
    <row r="452" ht="15.75" customHeight="1" x14ac:dyDescent="0.25"/>
    <row r="453" ht="15.75" customHeight="1" x14ac:dyDescent="0.25"/>
    <row r="454" ht="15.75" customHeight="1" x14ac:dyDescent="0.25"/>
    <row r="455" ht="15.75" customHeight="1" x14ac:dyDescent="0.25"/>
    <row r="456" ht="15.75" customHeight="1" x14ac:dyDescent="0.25"/>
    <row r="457" ht="15.75" customHeight="1" x14ac:dyDescent="0.25"/>
    <row r="458" ht="15.75" customHeight="1" x14ac:dyDescent="0.25"/>
    <row r="459" ht="15.75" customHeight="1" x14ac:dyDescent="0.25"/>
    <row r="460" ht="15.75" customHeight="1" x14ac:dyDescent="0.25"/>
    <row r="461" ht="15.75" customHeight="1" x14ac:dyDescent="0.25"/>
    <row r="462" ht="15.75" customHeight="1" x14ac:dyDescent="0.25"/>
    <row r="463" ht="15.75" customHeight="1" x14ac:dyDescent="0.25"/>
    <row r="464" ht="15.75" customHeight="1" x14ac:dyDescent="0.25"/>
    <row r="465" ht="15.75" customHeight="1" x14ac:dyDescent="0.25"/>
    <row r="466" ht="15.75" customHeight="1" x14ac:dyDescent="0.25"/>
    <row r="467" ht="15.75" customHeight="1" x14ac:dyDescent="0.25"/>
    <row r="468" ht="15.75" customHeight="1" x14ac:dyDescent="0.25"/>
    <row r="469" ht="15.75" customHeight="1" x14ac:dyDescent="0.25"/>
    <row r="470" ht="15.75" customHeight="1" x14ac:dyDescent="0.25"/>
    <row r="471" ht="15.75" customHeight="1" x14ac:dyDescent="0.25"/>
    <row r="472" ht="15.75" customHeight="1" x14ac:dyDescent="0.25"/>
    <row r="473" ht="15.75" customHeight="1" x14ac:dyDescent="0.25"/>
    <row r="474" ht="15.75" customHeight="1" x14ac:dyDescent="0.25"/>
    <row r="475" ht="15.75" customHeight="1" x14ac:dyDescent="0.25"/>
    <row r="476" ht="15.75" customHeight="1" x14ac:dyDescent="0.25"/>
    <row r="477" ht="15.75" customHeight="1" x14ac:dyDescent="0.25"/>
    <row r="478" ht="15.75" customHeight="1" x14ac:dyDescent="0.25"/>
    <row r="479" ht="15.75" customHeight="1" x14ac:dyDescent="0.25"/>
    <row r="480" ht="15.75" customHeight="1" x14ac:dyDescent="0.25"/>
    <row r="481" ht="15.75" customHeight="1" x14ac:dyDescent="0.25"/>
    <row r="482" ht="15.75" customHeight="1" x14ac:dyDescent="0.25"/>
    <row r="483" ht="15.75" customHeight="1" x14ac:dyDescent="0.25"/>
    <row r="484" ht="15.75" customHeight="1" x14ac:dyDescent="0.25"/>
    <row r="485" ht="15.75" customHeight="1" x14ac:dyDescent="0.25"/>
    <row r="486" ht="15.75" customHeight="1" x14ac:dyDescent="0.25"/>
    <row r="487" ht="15.75" customHeight="1" x14ac:dyDescent="0.25"/>
    <row r="488" ht="15.75" customHeight="1" x14ac:dyDescent="0.25"/>
    <row r="489" ht="15.75" customHeight="1" x14ac:dyDescent="0.25"/>
    <row r="490" ht="15.75" customHeight="1" x14ac:dyDescent="0.25"/>
    <row r="491" ht="15.75" customHeight="1" x14ac:dyDescent="0.25"/>
    <row r="492" ht="15.75" customHeight="1" x14ac:dyDescent="0.25"/>
    <row r="493" ht="15.75" customHeight="1" x14ac:dyDescent="0.25"/>
    <row r="494" ht="15.75" customHeight="1" x14ac:dyDescent="0.25"/>
    <row r="495" ht="15.75" customHeight="1" x14ac:dyDescent="0.25"/>
    <row r="496" ht="15.75" customHeight="1" x14ac:dyDescent="0.25"/>
    <row r="497" ht="15.75" customHeight="1" x14ac:dyDescent="0.25"/>
    <row r="498" ht="15.75" customHeight="1" x14ac:dyDescent="0.25"/>
    <row r="499" ht="15.75" customHeight="1" x14ac:dyDescent="0.25"/>
    <row r="500" ht="15.75" customHeight="1" x14ac:dyDescent="0.25"/>
    <row r="501" ht="15.75" customHeight="1" x14ac:dyDescent="0.25"/>
    <row r="502" ht="15.75" customHeight="1" x14ac:dyDescent="0.25"/>
    <row r="503" ht="15.75" customHeight="1" x14ac:dyDescent="0.25"/>
    <row r="504" ht="15.75" customHeight="1" x14ac:dyDescent="0.25"/>
    <row r="505" ht="15.75" customHeight="1" x14ac:dyDescent="0.25"/>
    <row r="506" ht="15.75" customHeight="1" x14ac:dyDescent="0.25"/>
    <row r="507" ht="15.75" customHeight="1" x14ac:dyDescent="0.25"/>
    <row r="508" ht="15.75" customHeight="1" x14ac:dyDescent="0.25"/>
    <row r="509" ht="15.75" customHeight="1" x14ac:dyDescent="0.25"/>
    <row r="510" ht="15.75" customHeight="1" x14ac:dyDescent="0.25"/>
    <row r="511" ht="15.75" customHeight="1" x14ac:dyDescent="0.25"/>
    <row r="512" ht="15.75" customHeight="1" x14ac:dyDescent="0.25"/>
    <row r="513" ht="15.75" customHeight="1" x14ac:dyDescent="0.25"/>
    <row r="514" ht="15.75" customHeight="1" x14ac:dyDescent="0.25"/>
    <row r="515" ht="15.75" customHeight="1" x14ac:dyDescent="0.25"/>
    <row r="516" ht="15.75" customHeight="1" x14ac:dyDescent="0.25"/>
    <row r="517" ht="15.75" customHeight="1" x14ac:dyDescent="0.25"/>
    <row r="518" ht="15.75" customHeight="1" x14ac:dyDescent="0.25"/>
    <row r="519" ht="15.75" customHeight="1" x14ac:dyDescent="0.25"/>
    <row r="520" ht="15.75" customHeight="1" x14ac:dyDescent="0.25"/>
    <row r="521" ht="15.75" customHeight="1" x14ac:dyDescent="0.25"/>
    <row r="522" ht="15.75" customHeight="1" x14ac:dyDescent="0.25"/>
    <row r="523" ht="15.75" customHeight="1" x14ac:dyDescent="0.25"/>
    <row r="524" ht="15.75" customHeight="1" x14ac:dyDescent="0.25"/>
    <row r="525" ht="15.75" customHeight="1" x14ac:dyDescent="0.25"/>
    <row r="526" ht="15.75" customHeight="1" x14ac:dyDescent="0.25"/>
    <row r="527" ht="15.75" customHeight="1" x14ac:dyDescent="0.25"/>
    <row r="528" ht="15.75" customHeight="1" x14ac:dyDescent="0.25"/>
    <row r="529" ht="15.75" customHeight="1" x14ac:dyDescent="0.25"/>
    <row r="530" ht="15.75" customHeight="1" x14ac:dyDescent="0.25"/>
    <row r="531" ht="15.75" customHeight="1" x14ac:dyDescent="0.25"/>
    <row r="532" ht="15.75" customHeight="1" x14ac:dyDescent="0.25"/>
    <row r="533" ht="15.75" customHeight="1" x14ac:dyDescent="0.25"/>
    <row r="534" ht="15.75" customHeight="1" x14ac:dyDescent="0.25"/>
    <row r="535" ht="15.75" customHeight="1" x14ac:dyDescent="0.25"/>
    <row r="536" ht="15.75" customHeight="1" x14ac:dyDescent="0.25"/>
    <row r="537" ht="15.75" customHeight="1" x14ac:dyDescent="0.25"/>
    <row r="538" ht="15.75" customHeight="1" x14ac:dyDescent="0.25"/>
    <row r="539" ht="15.75" customHeight="1" x14ac:dyDescent="0.25"/>
    <row r="540" ht="15.75" customHeight="1" x14ac:dyDescent="0.25"/>
    <row r="541" ht="15.75" customHeight="1" x14ac:dyDescent="0.25"/>
    <row r="542" ht="15.75" customHeight="1" x14ac:dyDescent="0.25"/>
    <row r="543" ht="15.75" customHeight="1" x14ac:dyDescent="0.25"/>
    <row r="544" ht="15.75" customHeight="1" x14ac:dyDescent="0.25"/>
    <row r="545" ht="15.75" customHeight="1" x14ac:dyDescent="0.25"/>
    <row r="546" ht="15.75" customHeight="1" x14ac:dyDescent="0.25"/>
    <row r="547" ht="15.75" customHeight="1" x14ac:dyDescent="0.25"/>
    <row r="548" ht="15.75" customHeight="1" x14ac:dyDescent="0.25"/>
    <row r="549" ht="15.75" customHeight="1" x14ac:dyDescent="0.25"/>
    <row r="550" ht="15.75" customHeight="1" x14ac:dyDescent="0.25"/>
    <row r="551" ht="15.75" customHeight="1" x14ac:dyDescent="0.25"/>
    <row r="552" ht="15.75" customHeight="1" x14ac:dyDescent="0.25"/>
    <row r="553" ht="15.75" customHeight="1" x14ac:dyDescent="0.25"/>
    <row r="554" ht="15.75" customHeight="1" x14ac:dyDescent="0.25"/>
    <row r="555" ht="15.75" customHeight="1" x14ac:dyDescent="0.25"/>
    <row r="556" ht="15.75" customHeight="1" x14ac:dyDescent="0.25"/>
    <row r="557" ht="15.75" customHeight="1" x14ac:dyDescent="0.25"/>
    <row r="558" ht="15.75" customHeight="1" x14ac:dyDescent="0.25"/>
    <row r="559" ht="15.75" customHeight="1" x14ac:dyDescent="0.25"/>
    <row r="560" ht="15.75" customHeight="1" x14ac:dyDescent="0.25"/>
    <row r="561" ht="15.75" customHeight="1" x14ac:dyDescent="0.25"/>
    <row r="562" ht="15.75" customHeight="1" x14ac:dyDescent="0.25"/>
    <row r="563" ht="15.75" customHeight="1" x14ac:dyDescent="0.25"/>
    <row r="564" ht="15.75" customHeight="1" x14ac:dyDescent="0.25"/>
    <row r="565" ht="15.75" customHeight="1" x14ac:dyDescent="0.25"/>
    <row r="566" ht="15.75" customHeight="1" x14ac:dyDescent="0.25"/>
    <row r="567" ht="15.75" customHeight="1" x14ac:dyDescent="0.25"/>
    <row r="568" ht="15.75" customHeight="1" x14ac:dyDescent="0.25"/>
    <row r="569" ht="15.75" customHeight="1" x14ac:dyDescent="0.25"/>
    <row r="570" ht="15.75" customHeight="1" x14ac:dyDescent="0.25"/>
    <row r="571" ht="15.75" customHeight="1" x14ac:dyDescent="0.25"/>
    <row r="572" ht="15.75" customHeight="1" x14ac:dyDescent="0.25"/>
    <row r="573" ht="15.75" customHeight="1" x14ac:dyDescent="0.25"/>
    <row r="574" ht="15.75" customHeight="1" x14ac:dyDescent="0.25"/>
    <row r="575" ht="15.75" customHeight="1" x14ac:dyDescent="0.25"/>
    <row r="576" ht="15.75" customHeight="1" x14ac:dyDescent="0.25"/>
    <row r="577" ht="15.75" customHeight="1" x14ac:dyDescent="0.25"/>
    <row r="578" ht="15.75" customHeight="1" x14ac:dyDescent="0.25"/>
    <row r="579" ht="15.75" customHeight="1" x14ac:dyDescent="0.25"/>
    <row r="580" ht="15.75" customHeight="1" x14ac:dyDescent="0.25"/>
    <row r="581" ht="15.75" customHeight="1" x14ac:dyDescent="0.25"/>
    <row r="582" ht="15.75" customHeight="1" x14ac:dyDescent="0.25"/>
    <row r="583" ht="15.75" customHeight="1" x14ac:dyDescent="0.25"/>
    <row r="584" ht="15.75" customHeight="1" x14ac:dyDescent="0.25"/>
    <row r="585" ht="15.75" customHeight="1" x14ac:dyDescent="0.25"/>
    <row r="586" ht="15.75" customHeight="1" x14ac:dyDescent="0.25"/>
    <row r="587" ht="15.75" customHeight="1" x14ac:dyDescent="0.25"/>
    <row r="588" ht="15.75" customHeight="1" x14ac:dyDescent="0.25"/>
    <row r="589" ht="15.75" customHeight="1" x14ac:dyDescent="0.25"/>
    <row r="590" ht="15.75" customHeight="1" x14ac:dyDescent="0.25"/>
    <row r="591" ht="15.75" customHeight="1" x14ac:dyDescent="0.25"/>
    <row r="592" ht="15.75" customHeight="1" x14ac:dyDescent="0.25"/>
    <row r="593" ht="15.75" customHeight="1" x14ac:dyDescent="0.25"/>
    <row r="594" ht="15.75" customHeight="1" x14ac:dyDescent="0.25"/>
    <row r="595" ht="15.75" customHeight="1" x14ac:dyDescent="0.25"/>
    <row r="596" ht="15.75" customHeight="1" x14ac:dyDescent="0.25"/>
    <row r="597" ht="15.75" customHeight="1" x14ac:dyDescent="0.25"/>
    <row r="598" ht="15.75" customHeight="1" x14ac:dyDescent="0.25"/>
    <row r="599" ht="15.75" customHeight="1" x14ac:dyDescent="0.25"/>
    <row r="600" ht="15.75" customHeight="1" x14ac:dyDescent="0.25"/>
    <row r="601" ht="15.75" customHeight="1" x14ac:dyDescent="0.25"/>
    <row r="602" ht="15.75" customHeight="1" x14ac:dyDescent="0.25"/>
    <row r="603" ht="15.75" customHeight="1" x14ac:dyDescent="0.25"/>
    <row r="604" ht="15.75" customHeight="1" x14ac:dyDescent="0.25"/>
    <row r="605" ht="15.75" customHeight="1" x14ac:dyDescent="0.25"/>
    <row r="606" ht="15.75" customHeight="1" x14ac:dyDescent="0.25"/>
    <row r="607" ht="15.75" customHeight="1" x14ac:dyDescent="0.25"/>
    <row r="608" ht="15.75" customHeight="1" x14ac:dyDescent="0.25"/>
    <row r="609" ht="15.75" customHeight="1" x14ac:dyDescent="0.25"/>
    <row r="610" ht="15.75" customHeight="1" x14ac:dyDescent="0.25"/>
    <row r="611" ht="15.75" customHeight="1" x14ac:dyDescent="0.25"/>
    <row r="612" ht="15.75" customHeight="1" x14ac:dyDescent="0.25"/>
    <row r="613" ht="15.75" customHeight="1" x14ac:dyDescent="0.25"/>
    <row r="614" ht="15.75" customHeight="1" x14ac:dyDescent="0.25"/>
    <row r="615" ht="15.75" customHeight="1" x14ac:dyDescent="0.25"/>
    <row r="616" ht="15.75" customHeight="1" x14ac:dyDescent="0.25"/>
    <row r="617" ht="15.75" customHeight="1" x14ac:dyDescent="0.25"/>
    <row r="618" ht="15.75" customHeight="1" x14ac:dyDescent="0.25"/>
    <row r="619" ht="15.75" customHeight="1" x14ac:dyDescent="0.25"/>
    <row r="620" ht="15.75" customHeight="1" x14ac:dyDescent="0.25"/>
    <row r="621" ht="15.75" customHeight="1" x14ac:dyDescent="0.25"/>
    <row r="622" ht="15.75" customHeight="1" x14ac:dyDescent="0.25"/>
    <row r="623" ht="15.75" customHeight="1" x14ac:dyDescent="0.25"/>
    <row r="624" ht="15.75" customHeight="1" x14ac:dyDescent="0.25"/>
    <row r="625" ht="15.75" customHeight="1" x14ac:dyDescent="0.25"/>
    <row r="626" ht="15.75" customHeight="1" x14ac:dyDescent="0.25"/>
    <row r="627" ht="15.75" customHeight="1" x14ac:dyDescent="0.25"/>
    <row r="628" ht="15.75" customHeight="1" x14ac:dyDescent="0.25"/>
    <row r="629" ht="15.75" customHeight="1" x14ac:dyDescent="0.25"/>
    <row r="630" ht="15.75" customHeight="1" x14ac:dyDescent="0.25"/>
    <row r="631" ht="15.75" customHeight="1" x14ac:dyDescent="0.25"/>
    <row r="632" ht="15.75" customHeight="1" x14ac:dyDescent="0.25"/>
    <row r="633" ht="15.75" customHeight="1" x14ac:dyDescent="0.25"/>
    <row r="634" ht="15.75" customHeight="1" x14ac:dyDescent="0.25"/>
    <row r="635" ht="15.75" customHeight="1" x14ac:dyDescent="0.25"/>
    <row r="636" ht="15.75" customHeight="1" x14ac:dyDescent="0.25"/>
    <row r="637" ht="15.75" customHeight="1" x14ac:dyDescent="0.25"/>
    <row r="638" ht="15.75" customHeight="1" x14ac:dyDescent="0.25"/>
    <row r="639" ht="15.75" customHeight="1" x14ac:dyDescent="0.25"/>
    <row r="640" ht="15.75" customHeight="1" x14ac:dyDescent="0.25"/>
    <row r="641" ht="15.75" customHeight="1" x14ac:dyDescent="0.25"/>
    <row r="642" ht="15.75" customHeight="1" x14ac:dyDescent="0.25"/>
    <row r="643" ht="15.75" customHeight="1" x14ac:dyDescent="0.25"/>
    <row r="644" ht="15.75" customHeight="1" x14ac:dyDescent="0.25"/>
    <row r="645" ht="15.75" customHeight="1" x14ac:dyDescent="0.25"/>
    <row r="646" ht="15.75" customHeight="1" x14ac:dyDescent="0.25"/>
    <row r="647" ht="15.75" customHeight="1" x14ac:dyDescent="0.25"/>
    <row r="648" ht="15.75" customHeight="1" x14ac:dyDescent="0.25"/>
    <row r="649" ht="15.75" customHeight="1" x14ac:dyDescent="0.25"/>
    <row r="650" ht="15.75" customHeight="1" x14ac:dyDescent="0.25"/>
    <row r="651" ht="15.75" customHeight="1" x14ac:dyDescent="0.25"/>
    <row r="652" ht="15.75" customHeight="1" x14ac:dyDescent="0.25"/>
    <row r="653" ht="15.75" customHeight="1" x14ac:dyDescent="0.25"/>
    <row r="654" ht="15.75" customHeight="1" x14ac:dyDescent="0.25"/>
    <row r="655" ht="15.75" customHeight="1" x14ac:dyDescent="0.25"/>
    <row r="656" ht="15.75" customHeight="1" x14ac:dyDescent="0.25"/>
    <row r="657" ht="15.75" customHeight="1" x14ac:dyDescent="0.25"/>
    <row r="658" ht="15.75" customHeight="1" x14ac:dyDescent="0.25"/>
    <row r="659" ht="15.75" customHeight="1" x14ac:dyDescent="0.25"/>
    <row r="660" ht="15.75" customHeight="1" x14ac:dyDescent="0.25"/>
    <row r="661" ht="15.75" customHeight="1" x14ac:dyDescent="0.25"/>
    <row r="662" ht="15.75" customHeight="1" x14ac:dyDescent="0.25"/>
    <row r="663" ht="15.75" customHeight="1" x14ac:dyDescent="0.25"/>
    <row r="664" ht="15.75" customHeight="1" x14ac:dyDescent="0.25"/>
    <row r="665" ht="15.75" customHeight="1" x14ac:dyDescent="0.25"/>
    <row r="666" ht="15.75" customHeight="1" x14ac:dyDescent="0.25"/>
    <row r="667" ht="15.75" customHeight="1" x14ac:dyDescent="0.25"/>
    <row r="668" ht="15.75" customHeight="1" x14ac:dyDescent="0.25"/>
    <row r="669" ht="15.75" customHeight="1" x14ac:dyDescent="0.25"/>
    <row r="670" ht="15.75" customHeight="1" x14ac:dyDescent="0.25"/>
    <row r="671" ht="15.75" customHeight="1" x14ac:dyDescent="0.25"/>
    <row r="672" ht="15.75" customHeight="1" x14ac:dyDescent="0.25"/>
    <row r="673" ht="15.75" customHeight="1" x14ac:dyDescent="0.25"/>
    <row r="674" ht="15.75" customHeight="1" x14ac:dyDescent="0.25"/>
    <row r="675" ht="15.75" customHeight="1" x14ac:dyDescent="0.25"/>
    <row r="676" ht="15.75" customHeight="1" x14ac:dyDescent="0.25"/>
    <row r="677" ht="15.75" customHeight="1" x14ac:dyDescent="0.25"/>
    <row r="678" ht="15.75" customHeight="1" x14ac:dyDescent="0.25"/>
    <row r="679" ht="15.75" customHeight="1" x14ac:dyDescent="0.25"/>
    <row r="680" ht="15.75" customHeight="1" x14ac:dyDescent="0.25"/>
    <row r="681" ht="15.75" customHeight="1" x14ac:dyDescent="0.25"/>
    <row r="682" ht="15.75" customHeight="1" x14ac:dyDescent="0.25"/>
    <row r="683" ht="15.75" customHeight="1" x14ac:dyDescent="0.25"/>
    <row r="684" ht="15.75" customHeight="1" x14ac:dyDescent="0.25"/>
    <row r="685" ht="15.75" customHeight="1" x14ac:dyDescent="0.25"/>
    <row r="686" ht="15.75" customHeight="1" x14ac:dyDescent="0.25"/>
    <row r="687" ht="15.75" customHeight="1" x14ac:dyDescent="0.25"/>
    <row r="688" ht="15.75" customHeight="1" x14ac:dyDescent="0.25"/>
    <row r="689" ht="15.75" customHeight="1" x14ac:dyDescent="0.25"/>
    <row r="690" ht="15.75" customHeight="1" x14ac:dyDescent="0.25"/>
    <row r="691" ht="15.75" customHeight="1" x14ac:dyDescent="0.25"/>
    <row r="692" ht="15.75" customHeight="1" x14ac:dyDescent="0.25"/>
    <row r="693" ht="15.75" customHeight="1" x14ac:dyDescent="0.25"/>
    <row r="694" ht="15.75" customHeight="1" x14ac:dyDescent="0.25"/>
    <row r="695" ht="15.75" customHeight="1" x14ac:dyDescent="0.25"/>
    <row r="696" ht="15.75" customHeight="1" x14ac:dyDescent="0.25"/>
    <row r="697" ht="15.75" customHeight="1" x14ac:dyDescent="0.25"/>
    <row r="698" ht="15.75" customHeight="1" x14ac:dyDescent="0.25"/>
    <row r="699" ht="15.75" customHeight="1" x14ac:dyDescent="0.25"/>
    <row r="700" ht="15.75" customHeight="1" x14ac:dyDescent="0.25"/>
    <row r="701" ht="15.75" customHeight="1" x14ac:dyDescent="0.25"/>
    <row r="702" ht="15.75" customHeight="1" x14ac:dyDescent="0.25"/>
    <row r="703" ht="15.75" customHeight="1" x14ac:dyDescent="0.25"/>
    <row r="704" ht="15.75" customHeight="1" x14ac:dyDescent="0.25"/>
    <row r="705" ht="15.75" customHeight="1" x14ac:dyDescent="0.25"/>
    <row r="706" ht="15.75" customHeight="1" x14ac:dyDescent="0.25"/>
    <row r="707" ht="15.75" customHeight="1" x14ac:dyDescent="0.25"/>
    <row r="708" ht="15.75" customHeight="1" x14ac:dyDescent="0.25"/>
    <row r="709" ht="15.75" customHeight="1" x14ac:dyDescent="0.25"/>
    <row r="710" ht="15.75" customHeight="1" x14ac:dyDescent="0.25"/>
    <row r="711" ht="15.75" customHeight="1" x14ac:dyDescent="0.25"/>
    <row r="712" ht="15.75" customHeight="1" x14ac:dyDescent="0.25"/>
    <row r="713" ht="15.75" customHeight="1" x14ac:dyDescent="0.25"/>
    <row r="714" ht="15.75" customHeight="1" x14ac:dyDescent="0.25"/>
    <row r="715" ht="15.75" customHeight="1" x14ac:dyDescent="0.25"/>
    <row r="716" ht="15.75" customHeight="1" x14ac:dyDescent="0.25"/>
    <row r="717" ht="15.75" customHeight="1" x14ac:dyDescent="0.25"/>
    <row r="718" ht="15.75" customHeight="1" x14ac:dyDescent="0.25"/>
    <row r="719" ht="15.75" customHeight="1" x14ac:dyDescent="0.25"/>
    <row r="720" ht="15.75" customHeight="1" x14ac:dyDescent="0.25"/>
    <row r="721" ht="15.75" customHeight="1" x14ac:dyDescent="0.25"/>
    <row r="722" ht="15.75" customHeight="1" x14ac:dyDescent="0.25"/>
    <row r="723" ht="15.75" customHeight="1" x14ac:dyDescent="0.25"/>
    <row r="724" ht="15.75" customHeight="1" x14ac:dyDescent="0.25"/>
    <row r="725" ht="15.75" customHeight="1" x14ac:dyDescent="0.25"/>
    <row r="726" ht="15.75" customHeight="1" x14ac:dyDescent="0.25"/>
    <row r="727" ht="15.75" customHeight="1" x14ac:dyDescent="0.25"/>
    <row r="728" ht="15.75" customHeight="1" x14ac:dyDescent="0.25"/>
    <row r="729" ht="15.75" customHeight="1" x14ac:dyDescent="0.25"/>
    <row r="730" ht="15.75" customHeight="1" x14ac:dyDescent="0.25"/>
    <row r="731" ht="15.75" customHeight="1" x14ac:dyDescent="0.25"/>
    <row r="732" ht="15.75" customHeight="1" x14ac:dyDescent="0.25"/>
    <row r="733" ht="15.75" customHeight="1" x14ac:dyDescent="0.25"/>
    <row r="734" ht="15.75" customHeight="1" x14ac:dyDescent="0.25"/>
    <row r="735" ht="15.75" customHeight="1" x14ac:dyDescent="0.25"/>
    <row r="736" ht="15.75" customHeight="1" x14ac:dyDescent="0.25"/>
    <row r="737" ht="15.75" customHeight="1" x14ac:dyDescent="0.25"/>
    <row r="738" ht="15.75" customHeight="1" x14ac:dyDescent="0.25"/>
    <row r="739" ht="15.75" customHeight="1" x14ac:dyDescent="0.25"/>
    <row r="740" ht="15.75" customHeight="1" x14ac:dyDescent="0.25"/>
    <row r="741" ht="15.75" customHeight="1" x14ac:dyDescent="0.25"/>
    <row r="742" ht="15.75" customHeight="1" x14ac:dyDescent="0.25"/>
    <row r="743" ht="15.75" customHeight="1" x14ac:dyDescent="0.25"/>
    <row r="744" ht="15.75" customHeight="1" x14ac:dyDescent="0.25"/>
    <row r="745" ht="15.75" customHeight="1" x14ac:dyDescent="0.25"/>
    <row r="746" ht="15.75" customHeight="1" x14ac:dyDescent="0.25"/>
    <row r="747" ht="15.75" customHeight="1" x14ac:dyDescent="0.25"/>
    <row r="748" ht="15.75" customHeight="1" x14ac:dyDescent="0.25"/>
    <row r="749" ht="15.75" customHeight="1" x14ac:dyDescent="0.25"/>
    <row r="750" ht="15.75" customHeight="1" x14ac:dyDescent="0.25"/>
    <row r="751" ht="15.75" customHeight="1" x14ac:dyDescent="0.25"/>
    <row r="752" ht="15.75" customHeight="1" x14ac:dyDescent="0.25"/>
    <row r="753" ht="15.75" customHeight="1" x14ac:dyDescent="0.25"/>
    <row r="754" ht="15.75" customHeight="1" x14ac:dyDescent="0.25"/>
    <row r="755" ht="15.75" customHeight="1" x14ac:dyDescent="0.25"/>
    <row r="756" ht="15.75" customHeight="1" x14ac:dyDescent="0.25"/>
    <row r="757" ht="15.75" customHeight="1" x14ac:dyDescent="0.25"/>
    <row r="758" ht="15.75" customHeight="1" x14ac:dyDescent="0.25"/>
    <row r="759" ht="15.75" customHeight="1" x14ac:dyDescent="0.25"/>
    <row r="760" ht="15.75" customHeight="1" x14ac:dyDescent="0.25"/>
    <row r="761" ht="15.75" customHeight="1" x14ac:dyDescent="0.25"/>
    <row r="762" ht="15.75" customHeight="1" x14ac:dyDescent="0.25"/>
    <row r="763" ht="15.75" customHeight="1" x14ac:dyDescent="0.25"/>
    <row r="764" ht="15.75" customHeight="1" x14ac:dyDescent="0.25"/>
    <row r="765" ht="15.75" customHeight="1" x14ac:dyDescent="0.25"/>
    <row r="766" ht="15.75" customHeight="1" x14ac:dyDescent="0.25"/>
    <row r="767" ht="15.75" customHeight="1" x14ac:dyDescent="0.25"/>
    <row r="768" ht="15.75" customHeight="1" x14ac:dyDescent="0.25"/>
    <row r="769" ht="15.75" customHeight="1" x14ac:dyDescent="0.25"/>
    <row r="770" ht="15.75" customHeight="1" x14ac:dyDescent="0.25"/>
    <row r="771" ht="15.75" customHeight="1" x14ac:dyDescent="0.25"/>
    <row r="772" ht="15.75" customHeight="1" x14ac:dyDescent="0.25"/>
    <row r="773" ht="15.75" customHeight="1" x14ac:dyDescent="0.25"/>
    <row r="774" ht="15.75" customHeight="1" x14ac:dyDescent="0.25"/>
    <row r="775" ht="15.75" customHeight="1" x14ac:dyDescent="0.25"/>
    <row r="776" ht="15.75" customHeight="1" x14ac:dyDescent="0.25"/>
    <row r="777" ht="15.75" customHeight="1" x14ac:dyDescent="0.25"/>
    <row r="778" ht="15.75" customHeight="1" x14ac:dyDescent="0.25"/>
    <row r="779" ht="15.75" customHeight="1" x14ac:dyDescent="0.25"/>
    <row r="780" ht="15.75" customHeight="1" x14ac:dyDescent="0.25"/>
    <row r="781" ht="15.75" customHeight="1" x14ac:dyDescent="0.25"/>
    <row r="782" ht="15.75" customHeight="1" x14ac:dyDescent="0.25"/>
    <row r="783" ht="15.75" customHeight="1" x14ac:dyDescent="0.25"/>
    <row r="784" ht="15.75" customHeight="1" x14ac:dyDescent="0.25"/>
    <row r="785" ht="15.75" customHeight="1" x14ac:dyDescent="0.25"/>
    <row r="786" ht="15.75" customHeight="1" x14ac:dyDescent="0.25"/>
    <row r="787" ht="15.75" customHeight="1" x14ac:dyDescent="0.25"/>
    <row r="788" ht="15.75" customHeight="1" x14ac:dyDescent="0.25"/>
    <row r="789" ht="15.75" customHeight="1" x14ac:dyDescent="0.25"/>
    <row r="790" ht="15.75" customHeight="1" x14ac:dyDescent="0.25"/>
    <row r="791" ht="15.75" customHeight="1" x14ac:dyDescent="0.25"/>
    <row r="792" ht="15.75" customHeight="1" x14ac:dyDescent="0.25"/>
    <row r="793" ht="15.75" customHeight="1" x14ac:dyDescent="0.25"/>
    <row r="794" ht="15.75" customHeight="1" x14ac:dyDescent="0.25"/>
    <row r="795" ht="15.75" customHeight="1" x14ac:dyDescent="0.25"/>
    <row r="796" ht="15.75" customHeight="1" x14ac:dyDescent="0.25"/>
    <row r="797" ht="15.75" customHeight="1" x14ac:dyDescent="0.25"/>
    <row r="798" ht="15.75" customHeight="1" x14ac:dyDescent="0.25"/>
    <row r="799" ht="15.75" customHeight="1" x14ac:dyDescent="0.25"/>
    <row r="800" ht="15.75" customHeight="1" x14ac:dyDescent="0.25"/>
    <row r="801" ht="15.75" customHeight="1" x14ac:dyDescent="0.25"/>
    <row r="802" ht="15.75" customHeight="1" x14ac:dyDescent="0.25"/>
    <row r="803" ht="15.75" customHeight="1" x14ac:dyDescent="0.25"/>
    <row r="804" ht="15.75" customHeight="1" x14ac:dyDescent="0.25"/>
    <row r="805" ht="15.75" customHeight="1" x14ac:dyDescent="0.25"/>
    <row r="806" ht="15.75" customHeight="1" x14ac:dyDescent="0.25"/>
    <row r="807" ht="15.75" customHeight="1" x14ac:dyDescent="0.25"/>
    <row r="808" ht="15.75" customHeight="1" x14ac:dyDescent="0.25"/>
    <row r="809" ht="15.75" customHeight="1" x14ac:dyDescent="0.25"/>
    <row r="810" ht="15.75" customHeight="1" x14ac:dyDescent="0.25"/>
    <row r="811" ht="15.75" customHeight="1" x14ac:dyDescent="0.25"/>
    <row r="812" ht="15.75" customHeight="1" x14ac:dyDescent="0.25"/>
    <row r="813" ht="15.75" customHeight="1" x14ac:dyDescent="0.25"/>
    <row r="814" ht="15.75" customHeight="1" x14ac:dyDescent="0.25"/>
    <row r="815" ht="15.75" customHeight="1" x14ac:dyDescent="0.25"/>
    <row r="816" ht="15.75" customHeight="1" x14ac:dyDescent="0.25"/>
    <row r="817" ht="15.75" customHeight="1" x14ac:dyDescent="0.25"/>
    <row r="818" ht="15.75" customHeight="1" x14ac:dyDescent="0.25"/>
    <row r="819" ht="15.75" customHeight="1" x14ac:dyDescent="0.25"/>
    <row r="820" ht="15.75" customHeight="1" x14ac:dyDescent="0.25"/>
    <row r="821" ht="15.75" customHeight="1" x14ac:dyDescent="0.25"/>
    <row r="822" ht="15.75" customHeight="1" x14ac:dyDescent="0.25"/>
    <row r="823" ht="15.75" customHeight="1" x14ac:dyDescent="0.25"/>
    <row r="824" ht="15.75" customHeight="1" x14ac:dyDescent="0.25"/>
    <row r="825" ht="15.75" customHeight="1" x14ac:dyDescent="0.25"/>
    <row r="826" ht="15.75" customHeight="1" x14ac:dyDescent="0.25"/>
    <row r="827" ht="15.75" customHeight="1" x14ac:dyDescent="0.25"/>
    <row r="828" ht="15.75" customHeight="1" x14ac:dyDescent="0.25"/>
    <row r="829" ht="15.75" customHeight="1" x14ac:dyDescent="0.25"/>
    <row r="830" ht="15.75" customHeight="1" x14ac:dyDescent="0.25"/>
    <row r="831" ht="15.75" customHeight="1" x14ac:dyDescent="0.25"/>
    <row r="832" ht="15.75" customHeight="1" x14ac:dyDescent="0.25"/>
    <row r="833" ht="15.75" customHeight="1" x14ac:dyDescent="0.25"/>
    <row r="834" ht="15.75" customHeight="1" x14ac:dyDescent="0.25"/>
    <row r="835" ht="15.75" customHeight="1" x14ac:dyDescent="0.25"/>
    <row r="836" ht="15.75" customHeight="1" x14ac:dyDescent="0.25"/>
    <row r="837" ht="15.75" customHeight="1" x14ac:dyDescent="0.25"/>
    <row r="838" ht="15.75" customHeight="1" x14ac:dyDescent="0.25"/>
    <row r="839" ht="15.75" customHeight="1" x14ac:dyDescent="0.25"/>
    <row r="840" ht="15.75" customHeight="1" x14ac:dyDescent="0.25"/>
    <row r="841" ht="15.75" customHeight="1" x14ac:dyDescent="0.25"/>
    <row r="842" ht="15.75" customHeight="1" x14ac:dyDescent="0.25"/>
    <row r="843" ht="15.75" customHeight="1" x14ac:dyDescent="0.25"/>
    <row r="844" ht="15.75" customHeight="1" x14ac:dyDescent="0.25"/>
    <row r="845" ht="15.75" customHeight="1" x14ac:dyDescent="0.25"/>
    <row r="846" ht="15.75" customHeight="1" x14ac:dyDescent="0.25"/>
    <row r="847" ht="15.75" customHeight="1" x14ac:dyDescent="0.25"/>
    <row r="848" ht="15.75" customHeight="1" x14ac:dyDescent="0.25"/>
    <row r="849" ht="15.75" customHeight="1" x14ac:dyDescent="0.25"/>
    <row r="850" ht="15.75" customHeight="1" x14ac:dyDescent="0.25"/>
    <row r="851" ht="15.75" customHeight="1" x14ac:dyDescent="0.25"/>
    <row r="852" ht="15.75" customHeight="1" x14ac:dyDescent="0.25"/>
    <row r="853" ht="15.75" customHeight="1" x14ac:dyDescent="0.25"/>
    <row r="854" ht="15.75" customHeight="1" x14ac:dyDescent="0.25"/>
    <row r="855" ht="15.75" customHeight="1" x14ac:dyDescent="0.25"/>
    <row r="856" ht="15.75" customHeight="1" x14ac:dyDescent="0.25"/>
    <row r="857" ht="15.75" customHeight="1" x14ac:dyDescent="0.25"/>
    <row r="858" ht="15.75" customHeight="1" x14ac:dyDescent="0.25"/>
    <row r="859" ht="15.75" customHeight="1" x14ac:dyDescent="0.25"/>
    <row r="860" ht="15.75" customHeight="1" x14ac:dyDescent="0.25"/>
    <row r="861" ht="15.75" customHeight="1" x14ac:dyDescent="0.25"/>
    <row r="862" ht="15.75" customHeight="1" x14ac:dyDescent="0.25"/>
    <row r="863" ht="15.75" customHeight="1" x14ac:dyDescent="0.25"/>
    <row r="864" ht="15.75" customHeight="1" x14ac:dyDescent="0.25"/>
    <row r="865" ht="15.75" customHeight="1" x14ac:dyDescent="0.25"/>
    <row r="866" ht="15.75" customHeight="1" x14ac:dyDescent="0.25"/>
    <row r="867" ht="15.75" customHeight="1" x14ac:dyDescent="0.25"/>
    <row r="868" ht="15.75" customHeight="1" x14ac:dyDescent="0.25"/>
    <row r="869" ht="15.75" customHeight="1" x14ac:dyDescent="0.25"/>
    <row r="870" ht="15.75" customHeight="1" x14ac:dyDescent="0.25"/>
    <row r="871" ht="15.75" customHeight="1" x14ac:dyDescent="0.25"/>
    <row r="872" ht="15.75" customHeight="1" x14ac:dyDescent="0.25"/>
    <row r="873" ht="15.75" customHeight="1" x14ac:dyDescent="0.25"/>
    <row r="874" ht="15.75" customHeight="1" x14ac:dyDescent="0.25"/>
    <row r="875" ht="15.75" customHeight="1" x14ac:dyDescent="0.25"/>
    <row r="876" ht="15.75" customHeight="1" x14ac:dyDescent="0.25"/>
    <row r="877" ht="15.75" customHeight="1" x14ac:dyDescent="0.25"/>
    <row r="878" ht="15.75" customHeight="1" x14ac:dyDescent="0.25"/>
    <row r="879" ht="15.75" customHeight="1" x14ac:dyDescent="0.25"/>
    <row r="880" ht="15.75" customHeight="1" x14ac:dyDescent="0.25"/>
    <row r="881" ht="15.75" customHeight="1" x14ac:dyDescent="0.25"/>
    <row r="882" ht="15.75" customHeight="1" x14ac:dyDescent="0.25"/>
    <row r="883" ht="15.75" customHeight="1" x14ac:dyDescent="0.25"/>
    <row r="884" ht="15.75" customHeight="1" x14ac:dyDescent="0.25"/>
    <row r="885" ht="15.75" customHeight="1" x14ac:dyDescent="0.25"/>
    <row r="886" ht="15.75" customHeight="1" x14ac:dyDescent="0.25"/>
    <row r="887" ht="15.75" customHeight="1" x14ac:dyDescent="0.25"/>
    <row r="888" ht="15.75" customHeight="1" x14ac:dyDescent="0.25"/>
    <row r="889" ht="15.75" customHeight="1" x14ac:dyDescent="0.25"/>
    <row r="890" ht="15.75" customHeight="1" x14ac:dyDescent="0.25"/>
    <row r="891" ht="15.75" customHeight="1" x14ac:dyDescent="0.25"/>
    <row r="892" ht="15.75" customHeight="1" x14ac:dyDescent="0.25"/>
    <row r="893" ht="15.75" customHeight="1" x14ac:dyDescent="0.25"/>
    <row r="894" ht="15.75" customHeight="1" x14ac:dyDescent="0.25"/>
    <row r="895" ht="15.75" customHeight="1" x14ac:dyDescent="0.25"/>
    <row r="896" ht="15.75" customHeight="1" x14ac:dyDescent="0.25"/>
    <row r="897" ht="15.75" customHeight="1" x14ac:dyDescent="0.25"/>
    <row r="898" ht="15.75" customHeight="1" x14ac:dyDescent="0.25"/>
    <row r="899" ht="15.75" customHeight="1" x14ac:dyDescent="0.25"/>
    <row r="900" ht="15.75" customHeight="1" x14ac:dyDescent="0.25"/>
    <row r="901" ht="15.75" customHeight="1" x14ac:dyDescent="0.25"/>
    <row r="902" ht="15.75" customHeight="1" x14ac:dyDescent="0.25"/>
    <row r="903" ht="15.75" customHeight="1" x14ac:dyDescent="0.25"/>
    <row r="904" ht="15.75" customHeight="1" x14ac:dyDescent="0.25"/>
    <row r="905" ht="15.75" customHeight="1" x14ac:dyDescent="0.25"/>
    <row r="906" ht="15.75" customHeight="1" x14ac:dyDescent="0.25"/>
    <row r="907" ht="15.75" customHeight="1" x14ac:dyDescent="0.25"/>
    <row r="908" ht="15.75" customHeight="1" x14ac:dyDescent="0.25"/>
    <row r="909" ht="15.75" customHeight="1" x14ac:dyDescent="0.25"/>
    <row r="910" ht="15.75" customHeight="1" x14ac:dyDescent="0.25"/>
    <row r="911" ht="15.75" customHeight="1" x14ac:dyDescent="0.25"/>
    <row r="912" ht="15.75" customHeight="1" x14ac:dyDescent="0.25"/>
    <row r="913" ht="15.75" customHeight="1" x14ac:dyDescent="0.25"/>
    <row r="914" ht="15.75" customHeight="1" x14ac:dyDescent="0.25"/>
    <row r="915" ht="15.75" customHeight="1" x14ac:dyDescent="0.25"/>
    <row r="916" ht="15.75" customHeight="1" x14ac:dyDescent="0.25"/>
    <row r="917" ht="15.75" customHeight="1" x14ac:dyDescent="0.25"/>
    <row r="918" ht="15.75" customHeight="1" x14ac:dyDescent="0.25"/>
    <row r="919" ht="15.75" customHeight="1" x14ac:dyDescent="0.25"/>
    <row r="920" ht="15.75" customHeight="1" x14ac:dyDescent="0.25"/>
    <row r="921" ht="15.75" customHeight="1" x14ac:dyDescent="0.25"/>
    <row r="922" ht="15.75" customHeight="1" x14ac:dyDescent="0.25"/>
    <row r="923" ht="15.75" customHeight="1" x14ac:dyDescent="0.25"/>
    <row r="924" ht="15.75" customHeight="1" x14ac:dyDescent="0.25"/>
    <row r="925" ht="15.75" customHeight="1" x14ac:dyDescent="0.25"/>
    <row r="926" ht="15.75" customHeight="1" x14ac:dyDescent="0.25"/>
    <row r="927" ht="15.75" customHeight="1" x14ac:dyDescent="0.25"/>
    <row r="928" ht="15.75" customHeight="1" x14ac:dyDescent="0.25"/>
    <row r="929" ht="15.75" customHeight="1" x14ac:dyDescent="0.25"/>
    <row r="930" ht="15.75" customHeight="1" x14ac:dyDescent="0.25"/>
    <row r="931" ht="15.75" customHeight="1" x14ac:dyDescent="0.25"/>
    <row r="932" ht="15.75" customHeight="1" x14ac:dyDescent="0.25"/>
    <row r="933" ht="15.75" customHeight="1" x14ac:dyDescent="0.25"/>
    <row r="934" ht="15.75" customHeight="1" x14ac:dyDescent="0.25"/>
    <row r="935" ht="15.75" customHeight="1" x14ac:dyDescent="0.25"/>
    <row r="936" ht="15.75" customHeight="1" x14ac:dyDescent="0.25"/>
    <row r="937" ht="15.75" customHeight="1" x14ac:dyDescent="0.25"/>
    <row r="938" ht="15.75" customHeight="1" x14ac:dyDescent="0.25"/>
    <row r="939" ht="15.75" customHeight="1" x14ac:dyDescent="0.25"/>
    <row r="940" ht="15.75" customHeight="1" x14ac:dyDescent="0.25"/>
    <row r="941" ht="15.75" customHeight="1" x14ac:dyDescent="0.25"/>
    <row r="942" ht="15.75" customHeight="1" x14ac:dyDescent="0.25"/>
    <row r="943" ht="15.75" customHeight="1" x14ac:dyDescent="0.25"/>
    <row r="944" ht="15.75" customHeight="1" x14ac:dyDescent="0.25"/>
    <row r="945" ht="15.75" customHeight="1" x14ac:dyDescent="0.25"/>
    <row r="946" ht="15.75" customHeight="1" x14ac:dyDescent="0.25"/>
    <row r="947" ht="15.75" customHeight="1" x14ac:dyDescent="0.25"/>
    <row r="948" ht="15.75" customHeight="1" x14ac:dyDescent="0.25"/>
    <row r="949" ht="15.75" customHeight="1" x14ac:dyDescent="0.25"/>
    <row r="950" ht="15.75" customHeight="1" x14ac:dyDescent="0.25"/>
    <row r="951" ht="15.75" customHeight="1" x14ac:dyDescent="0.25"/>
    <row r="952" ht="15.75" customHeight="1" x14ac:dyDescent="0.25"/>
    <row r="953" ht="15.75" customHeight="1" x14ac:dyDescent="0.25"/>
    <row r="954" ht="15.75" customHeight="1" x14ac:dyDescent="0.25"/>
    <row r="955" ht="15.75" customHeight="1" x14ac:dyDescent="0.25"/>
    <row r="956" ht="15.75" customHeight="1" x14ac:dyDescent="0.25"/>
    <row r="957" ht="15.75" customHeight="1" x14ac:dyDescent="0.25"/>
    <row r="958" ht="15.75" customHeight="1" x14ac:dyDescent="0.25"/>
    <row r="959" ht="15.75" customHeight="1" x14ac:dyDescent="0.25"/>
    <row r="960" ht="15.75" customHeight="1" x14ac:dyDescent="0.25"/>
    <row r="961" ht="15.75" customHeight="1" x14ac:dyDescent="0.25"/>
    <row r="962" ht="15.75" customHeight="1" x14ac:dyDescent="0.25"/>
    <row r="963" ht="15.75" customHeight="1" x14ac:dyDescent="0.25"/>
    <row r="964" ht="15.75" customHeight="1" x14ac:dyDescent="0.25"/>
    <row r="965" ht="15.75" customHeight="1" x14ac:dyDescent="0.25"/>
    <row r="966" ht="15.75" customHeight="1" x14ac:dyDescent="0.25"/>
    <row r="967" ht="15.75" customHeight="1" x14ac:dyDescent="0.25"/>
    <row r="968" ht="15.75" customHeight="1" x14ac:dyDescent="0.25"/>
    <row r="969" ht="15.75" customHeight="1" x14ac:dyDescent="0.25"/>
    <row r="970" ht="15.75" customHeight="1" x14ac:dyDescent="0.25"/>
    <row r="971" ht="15.75" customHeight="1" x14ac:dyDescent="0.25"/>
  </sheetData>
  <pageMargins left="0.25" right="0.25" top="0.75" bottom="0.75" header="0" footer="0"/>
  <pageSetup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X31"/>
  <sheetViews>
    <sheetView topLeftCell="A4" zoomScale="84" zoomScaleNormal="90" workbookViewId="0">
      <pane xSplit="1" topLeftCell="H1" activePane="topRight" state="frozen"/>
      <selection pane="topRight" activeCell="Q37" sqref="Q37"/>
    </sheetView>
  </sheetViews>
  <sheetFormatPr defaultColWidth="8.6640625" defaultRowHeight="13.8" x14ac:dyDescent="0.25"/>
  <cols>
    <col min="1" max="1" width="20.33203125" style="19" customWidth="1"/>
    <col min="2" max="2" width="20.5546875" style="19" customWidth="1"/>
    <col min="3" max="16" width="10.109375" style="19" bestFit="1" customWidth="1"/>
    <col min="17" max="17" width="11.44140625" style="19" bestFit="1" customWidth="1"/>
    <col min="18" max="18" width="10.109375" style="19" bestFit="1" customWidth="1"/>
    <col min="19" max="19" width="11.6640625" style="19" customWidth="1"/>
    <col min="20" max="20" width="11.44140625" style="19" bestFit="1" customWidth="1"/>
    <col min="21" max="21" width="10.109375" style="19" bestFit="1" customWidth="1"/>
    <col min="22" max="23" width="11.44140625" style="19" bestFit="1" customWidth="1"/>
    <col min="24" max="24" width="9.5546875" style="19" bestFit="1" customWidth="1"/>
    <col min="25" max="16384" width="8.6640625" style="19"/>
  </cols>
  <sheetData>
    <row r="1" spans="1:24" x14ac:dyDescent="0.25">
      <c r="A1" s="54" t="s">
        <v>43</v>
      </c>
    </row>
    <row r="2" spans="1:24" x14ac:dyDescent="0.25">
      <c r="A2" s="55" t="s">
        <v>3</v>
      </c>
      <c r="B2" s="55" t="s">
        <v>4</v>
      </c>
      <c r="C2" s="55">
        <v>2002</v>
      </c>
      <c r="D2" s="55">
        <v>2003</v>
      </c>
      <c r="E2" s="55">
        <v>2004</v>
      </c>
      <c r="F2" s="55">
        <v>2005</v>
      </c>
      <c r="G2" s="55">
        <v>2006</v>
      </c>
      <c r="H2" s="56">
        <v>2007</v>
      </c>
      <c r="I2" s="49">
        <v>2008</v>
      </c>
      <c r="J2" s="55">
        <v>2009</v>
      </c>
      <c r="K2" s="55">
        <v>2010</v>
      </c>
      <c r="L2" s="55">
        <v>2011</v>
      </c>
      <c r="M2" s="55">
        <v>2012</v>
      </c>
      <c r="N2" s="55">
        <v>2013</v>
      </c>
      <c r="O2" s="56">
        <v>2014</v>
      </c>
      <c r="P2" s="49">
        <v>2015</v>
      </c>
      <c r="Q2" s="55">
        <v>2016</v>
      </c>
      <c r="R2" s="55">
        <v>2017</v>
      </c>
      <c r="S2" s="57">
        <v>2018</v>
      </c>
      <c r="T2" s="55">
        <v>2019</v>
      </c>
      <c r="U2" s="55">
        <v>2020</v>
      </c>
      <c r="V2" s="56">
        <v>2021</v>
      </c>
      <c r="W2" s="56" cm="1">
        <f t="array" ref="W2:W26">'NON-IRRIGATED'!N2:N26</f>
        <v>2022</v>
      </c>
      <c r="X2" s="49">
        <v>2023</v>
      </c>
    </row>
    <row r="3" spans="1:24" x14ac:dyDescent="0.25">
      <c r="A3" s="31" t="s">
        <v>5</v>
      </c>
      <c r="B3" s="58" t="s">
        <v>6</v>
      </c>
      <c r="C3" s="59">
        <v>67.5</v>
      </c>
      <c r="D3" s="59">
        <v>62.72</v>
      </c>
      <c r="E3" s="59">
        <v>73.58</v>
      </c>
      <c r="F3" s="59">
        <v>82.56</v>
      </c>
      <c r="G3" s="60">
        <v>76.92</v>
      </c>
      <c r="H3" s="61">
        <v>77.540000000000006</v>
      </c>
      <c r="I3" s="62">
        <v>65.5</v>
      </c>
      <c r="J3" s="63">
        <v>76</v>
      </c>
      <c r="K3" s="63">
        <v>68.5</v>
      </c>
      <c r="L3" s="63">
        <v>75.5</v>
      </c>
      <c r="M3" s="63">
        <v>66</v>
      </c>
      <c r="N3" s="63">
        <v>83</v>
      </c>
      <c r="O3" s="63">
        <v>95.5</v>
      </c>
      <c r="P3" s="43"/>
      <c r="Q3" s="63">
        <v>107</v>
      </c>
      <c r="R3" s="64">
        <v>108</v>
      </c>
      <c r="S3" s="43"/>
      <c r="T3" s="64">
        <v>88.5</v>
      </c>
      <c r="U3" s="64">
        <v>91</v>
      </c>
      <c r="V3" s="65">
        <v>91</v>
      </c>
      <c r="W3" s="102">
        <v>79</v>
      </c>
      <c r="X3" s="64">
        <v>83</v>
      </c>
    </row>
    <row r="4" spans="1:24" x14ac:dyDescent="0.25">
      <c r="A4" s="31" t="s">
        <v>7</v>
      </c>
      <c r="B4" s="58" t="s">
        <v>6</v>
      </c>
      <c r="C4" s="59">
        <v>66.849999999999994</v>
      </c>
      <c r="D4" s="59">
        <v>61.46</v>
      </c>
      <c r="E4" s="59">
        <v>67.09</v>
      </c>
      <c r="F4" s="59">
        <v>62.57</v>
      </c>
      <c r="G4" s="60">
        <v>63.55</v>
      </c>
      <c r="H4" s="61">
        <v>64.680000000000007</v>
      </c>
      <c r="I4" s="62">
        <v>64</v>
      </c>
      <c r="J4" s="63">
        <v>63.5</v>
      </c>
      <c r="K4" s="63">
        <v>70</v>
      </c>
      <c r="L4" s="63">
        <v>69.5</v>
      </c>
      <c r="M4" s="63">
        <v>73</v>
      </c>
      <c r="N4" s="63">
        <v>74</v>
      </c>
      <c r="O4" s="63">
        <v>76.5</v>
      </c>
      <c r="P4" s="43"/>
      <c r="Q4" s="63">
        <v>88.5</v>
      </c>
      <c r="R4" s="64">
        <v>76</v>
      </c>
      <c r="S4" s="43"/>
      <c r="T4" s="64">
        <v>81.5</v>
      </c>
      <c r="U4" s="64">
        <v>81.5</v>
      </c>
      <c r="V4" s="65">
        <v>92</v>
      </c>
      <c r="W4" s="102">
        <v>102</v>
      </c>
      <c r="X4" s="64">
        <v>108</v>
      </c>
    </row>
    <row r="5" spans="1:24" x14ac:dyDescent="0.25">
      <c r="A5" s="31" t="s">
        <v>8</v>
      </c>
      <c r="B5" s="58" t="s">
        <v>6</v>
      </c>
      <c r="C5" s="59">
        <v>53.91</v>
      </c>
      <c r="D5" s="59">
        <v>58.56</v>
      </c>
      <c r="E5" s="59">
        <v>62.86</v>
      </c>
      <c r="F5" s="59">
        <v>71.45</v>
      </c>
      <c r="G5" s="60">
        <v>73.2</v>
      </c>
      <c r="H5" s="61">
        <v>73.209999999999994</v>
      </c>
      <c r="I5" s="62">
        <v>64</v>
      </c>
      <c r="J5" s="63">
        <v>65.5</v>
      </c>
      <c r="K5" s="63">
        <v>64.5</v>
      </c>
      <c r="L5" s="63">
        <v>67.5</v>
      </c>
      <c r="M5" s="63">
        <v>84.5</v>
      </c>
      <c r="N5" s="63">
        <v>80.5</v>
      </c>
      <c r="O5" s="63">
        <v>77.5</v>
      </c>
      <c r="P5" s="43"/>
      <c r="Q5" s="63">
        <v>81.5</v>
      </c>
      <c r="R5" s="64">
        <v>95</v>
      </c>
      <c r="S5" s="43"/>
      <c r="T5" s="64">
        <v>84</v>
      </c>
      <c r="U5" s="64">
        <v>84</v>
      </c>
      <c r="V5" s="65">
        <v>84</v>
      </c>
      <c r="W5" s="102">
        <v>90</v>
      </c>
      <c r="X5" s="64">
        <v>94.5</v>
      </c>
    </row>
    <row r="6" spans="1:24" x14ac:dyDescent="0.25">
      <c r="A6" s="31" t="s">
        <v>9</v>
      </c>
      <c r="B6" s="58" t="s">
        <v>6</v>
      </c>
      <c r="C6" s="59">
        <v>65.84</v>
      </c>
      <c r="D6" s="59">
        <v>73.08</v>
      </c>
      <c r="E6" s="59">
        <v>73.16</v>
      </c>
      <c r="F6" s="59">
        <v>75.040000000000006</v>
      </c>
      <c r="G6" s="60">
        <v>80.64</v>
      </c>
      <c r="H6" s="61">
        <v>82.38</v>
      </c>
      <c r="I6" s="62">
        <v>79</v>
      </c>
      <c r="J6" s="63">
        <v>82.5</v>
      </c>
      <c r="K6" s="63">
        <v>77.5</v>
      </c>
      <c r="L6" s="63">
        <v>77</v>
      </c>
      <c r="M6" s="63">
        <v>82</v>
      </c>
      <c r="N6" s="63">
        <v>92.5</v>
      </c>
      <c r="O6" s="63">
        <v>84.5</v>
      </c>
      <c r="P6" s="43"/>
      <c r="Q6" s="63">
        <v>88.5</v>
      </c>
      <c r="R6" s="64">
        <v>87.5</v>
      </c>
      <c r="S6" s="43"/>
      <c r="T6" s="64">
        <v>92.5</v>
      </c>
      <c r="U6" s="64">
        <v>95</v>
      </c>
      <c r="V6" s="65">
        <v>103</v>
      </c>
      <c r="W6" s="102">
        <v>112</v>
      </c>
      <c r="X6" s="64">
        <v>96.5</v>
      </c>
    </row>
    <row r="7" spans="1:24" x14ac:dyDescent="0.25">
      <c r="A7" s="31" t="s">
        <v>10</v>
      </c>
      <c r="B7" s="66" t="s">
        <v>11</v>
      </c>
      <c r="C7" s="59">
        <v>61.87</v>
      </c>
      <c r="D7" s="59">
        <v>60.28</v>
      </c>
      <c r="E7" s="59">
        <v>64.03</v>
      </c>
      <c r="F7" s="59">
        <v>68.08</v>
      </c>
      <c r="G7" s="60">
        <v>71.959999999999994</v>
      </c>
      <c r="H7" s="61">
        <v>73.209999999999994</v>
      </c>
      <c r="I7" s="62">
        <v>67.5</v>
      </c>
      <c r="J7" s="63">
        <v>62.5</v>
      </c>
      <c r="K7" s="63">
        <v>70.5</v>
      </c>
      <c r="L7" s="63">
        <v>75</v>
      </c>
      <c r="M7" s="63">
        <v>78.5</v>
      </c>
      <c r="N7" s="63">
        <v>88.5</v>
      </c>
      <c r="O7" s="63">
        <v>122</v>
      </c>
      <c r="P7" s="43"/>
      <c r="Q7" s="63">
        <v>75</v>
      </c>
      <c r="R7" s="64">
        <v>92.5</v>
      </c>
      <c r="S7" s="43"/>
      <c r="T7" s="64"/>
      <c r="U7" s="64"/>
      <c r="V7" s="65">
        <v>96.5</v>
      </c>
      <c r="W7" s="102">
        <v>98.5</v>
      </c>
      <c r="X7" s="64">
        <v>97</v>
      </c>
    </row>
    <row r="8" spans="1:24" x14ac:dyDescent="0.25">
      <c r="A8" s="31" t="s">
        <v>12</v>
      </c>
      <c r="B8" s="66" t="s">
        <v>11</v>
      </c>
      <c r="C8" s="59">
        <v>57.68</v>
      </c>
      <c r="D8" s="59">
        <v>63.04</v>
      </c>
      <c r="E8" s="59">
        <v>62.52</v>
      </c>
      <c r="F8" s="59">
        <v>63.57</v>
      </c>
      <c r="G8" s="60">
        <v>62.03</v>
      </c>
      <c r="H8" s="61">
        <v>59.84</v>
      </c>
      <c r="I8" s="62">
        <v>54</v>
      </c>
      <c r="J8" s="63">
        <v>68.5</v>
      </c>
      <c r="K8" s="63">
        <v>56</v>
      </c>
      <c r="L8" s="63">
        <v>58</v>
      </c>
      <c r="M8" s="63">
        <v>79.5</v>
      </c>
      <c r="N8" s="63">
        <v>89</v>
      </c>
      <c r="O8" s="67">
        <v>88</v>
      </c>
      <c r="P8" s="43"/>
      <c r="Q8" s="67">
        <v>136</v>
      </c>
      <c r="R8" s="64">
        <v>106</v>
      </c>
      <c r="S8" s="43"/>
      <c r="T8" s="64">
        <v>105</v>
      </c>
      <c r="U8" s="64">
        <v>99</v>
      </c>
      <c r="V8" s="65"/>
      <c r="W8" s="102">
        <v>92</v>
      </c>
      <c r="X8" s="24"/>
    </row>
    <row r="9" spans="1:24" x14ac:dyDescent="0.25">
      <c r="A9" s="31" t="s">
        <v>13</v>
      </c>
      <c r="B9" s="66" t="s">
        <v>11</v>
      </c>
      <c r="C9" s="59">
        <v>59.97</v>
      </c>
      <c r="D9" s="59">
        <v>50.57</v>
      </c>
      <c r="E9" s="59">
        <v>53.12</v>
      </c>
      <c r="F9" s="59">
        <v>56.22</v>
      </c>
      <c r="G9" s="60">
        <v>52.52</v>
      </c>
      <c r="H9" s="61">
        <v>53.48</v>
      </c>
      <c r="I9" s="62">
        <v>49</v>
      </c>
      <c r="J9" s="63">
        <v>49.5</v>
      </c>
      <c r="K9" s="63">
        <v>52</v>
      </c>
      <c r="L9" s="63">
        <v>55.5</v>
      </c>
      <c r="M9" s="63">
        <v>67</v>
      </c>
      <c r="N9" s="63">
        <v>77.5</v>
      </c>
      <c r="O9" s="67">
        <v>77</v>
      </c>
      <c r="P9" s="43"/>
      <c r="Q9" s="67">
        <v>105</v>
      </c>
      <c r="R9" s="64">
        <v>80</v>
      </c>
      <c r="S9" s="43"/>
      <c r="T9" s="64">
        <v>76</v>
      </c>
      <c r="U9" s="64">
        <v>76.5</v>
      </c>
      <c r="V9" s="65">
        <v>90.5</v>
      </c>
      <c r="W9" s="102">
        <v>83.5</v>
      </c>
      <c r="X9" s="64">
        <v>101</v>
      </c>
    </row>
    <row r="10" spans="1:24" x14ac:dyDescent="0.25">
      <c r="A10" s="31" t="s">
        <v>14</v>
      </c>
      <c r="B10" s="66" t="s">
        <v>11</v>
      </c>
      <c r="C10" s="59">
        <v>75.209999999999994</v>
      </c>
      <c r="D10" s="59">
        <v>74.5</v>
      </c>
      <c r="E10" s="59">
        <v>75.56</v>
      </c>
      <c r="F10" s="59">
        <v>83.08</v>
      </c>
      <c r="G10" s="60">
        <v>86.85</v>
      </c>
      <c r="H10" s="61">
        <v>85.94</v>
      </c>
      <c r="I10" s="62">
        <v>78.5</v>
      </c>
      <c r="J10" s="63">
        <v>82</v>
      </c>
      <c r="K10" s="63">
        <v>66</v>
      </c>
      <c r="L10" s="63">
        <v>78</v>
      </c>
      <c r="M10" s="63">
        <v>72.5</v>
      </c>
      <c r="N10" s="63">
        <v>114</v>
      </c>
      <c r="O10" s="63">
        <v>164</v>
      </c>
      <c r="P10" s="43"/>
      <c r="Q10" s="63">
        <v>120</v>
      </c>
      <c r="R10" s="64">
        <v>138</v>
      </c>
      <c r="S10" s="43"/>
      <c r="T10" s="64">
        <v>149</v>
      </c>
      <c r="U10" s="64">
        <v>167</v>
      </c>
      <c r="V10" s="65">
        <v>156</v>
      </c>
      <c r="W10" s="102">
        <v>166</v>
      </c>
      <c r="X10" s="64">
        <v>168</v>
      </c>
    </row>
    <row r="11" spans="1:24" x14ac:dyDescent="0.25">
      <c r="A11" s="31" t="s">
        <v>15</v>
      </c>
      <c r="B11" s="66" t="s">
        <v>11</v>
      </c>
      <c r="C11" s="59">
        <v>50.58</v>
      </c>
      <c r="D11" s="59">
        <v>49.52</v>
      </c>
      <c r="E11" s="59">
        <v>63.28</v>
      </c>
      <c r="F11" s="59">
        <v>54.44</v>
      </c>
      <c r="G11" s="60">
        <v>59.55</v>
      </c>
      <c r="H11" s="61">
        <v>62.39</v>
      </c>
      <c r="I11" s="62">
        <v>54</v>
      </c>
      <c r="J11" s="63">
        <v>61</v>
      </c>
      <c r="K11" s="63">
        <v>69.5</v>
      </c>
      <c r="L11" s="63">
        <v>66</v>
      </c>
      <c r="M11" s="63">
        <v>67</v>
      </c>
      <c r="N11" s="63">
        <v>76.5</v>
      </c>
      <c r="O11" s="67"/>
      <c r="P11" s="43"/>
      <c r="Q11" s="67">
        <v>74</v>
      </c>
      <c r="R11" s="64">
        <v>72.5</v>
      </c>
      <c r="S11" s="43"/>
      <c r="T11" s="64"/>
      <c r="U11" s="64"/>
      <c r="V11" s="65"/>
      <c r="W11" s="102">
        <v>0</v>
      </c>
      <c r="X11" s="24"/>
    </row>
    <row r="12" spans="1:24" x14ac:dyDescent="0.25">
      <c r="A12" s="31" t="s">
        <v>16</v>
      </c>
      <c r="B12" s="66" t="s">
        <v>11</v>
      </c>
      <c r="C12" s="59">
        <v>47.71</v>
      </c>
      <c r="D12" s="59">
        <v>50.94</v>
      </c>
      <c r="E12" s="59">
        <v>54.27</v>
      </c>
      <c r="F12" s="59">
        <v>60.73</v>
      </c>
      <c r="G12" s="60">
        <v>55.83</v>
      </c>
      <c r="H12" s="61">
        <v>57.04</v>
      </c>
      <c r="I12" s="62">
        <v>54.5</v>
      </c>
      <c r="J12" s="63">
        <v>55</v>
      </c>
      <c r="K12" s="63">
        <v>50.5</v>
      </c>
      <c r="L12" s="63">
        <v>49</v>
      </c>
      <c r="M12" s="63">
        <v>56</v>
      </c>
      <c r="N12" s="63">
        <v>80.5</v>
      </c>
      <c r="O12" s="63"/>
      <c r="P12" s="43"/>
      <c r="Q12" s="63">
        <v>63</v>
      </c>
      <c r="R12" s="64">
        <v>49.5</v>
      </c>
      <c r="S12" s="43"/>
      <c r="T12" s="64"/>
      <c r="U12" s="64"/>
      <c r="V12" s="65">
        <v>66.5</v>
      </c>
      <c r="W12" s="102">
        <v>84</v>
      </c>
      <c r="X12" s="64">
        <v>105</v>
      </c>
    </row>
    <row r="13" spans="1:24" x14ac:dyDescent="0.25">
      <c r="A13" s="31" t="s">
        <v>17</v>
      </c>
      <c r="B13" s="66" t="s">
        <v>11</v>
      </c>
      <c r="C13" s="59">
        <v>55.57</v>
      </c>
      <c r="D13" s="59">
        <v>54.77</v>
      </c>
      <c r="E13" s="59">
        <v>59.58</v>
      </c>
      <c r="F13" s="59">
        <v>59.96</v>
      </c>
      <c r="G13" s="60">
        <v>62.03</v>
      </c>
      <c r="H13" s="61">
        <v>61.75</v>
      </c>
      <c r="I13" s="62">
        <v>55</v>
      </c>
      <c r="J13" s="63">
        <v>57</v>
      </c>
      <c r="K13" s="63">
        <v>53.5</v>
      </c>
      <c r="L13" s="63">
        <v>56.5</v>
      </c>
      <c r="M13" s="63">
        <v>74.5</v>
      </c>
      <c r="N13" s="63">
        <v>76</v>
      </c>
      <c r="O13" s="67">
        <v>76</v>
      </c>
      <c r="P13" s="43"/>
      <c r="Q13" s="67">
        <v>75</v>
      </c>
      <c r="R13" s="64">
        <v>88</v>
      </c>
      <c r="S13" s="43"/>
      <c r="T13" s="64">
        <v>74.5</v>
      </c>
      <c r="U13" s="64">
        <v>80.5</v>
      </c>
      <c r="V13" s="65">
        <v>96</v>
      </c>
      <c r="W13" s="102">
        <v>85.5</v>
      </c>
      <c r="X13" s="64">
        <v>90.5</v>
      </c>
    </row>
    <row r="14" spans="1:24" x14ac:dyDescent="0.25">
      <c r="A14" s="31" t="s">
        <v>18</v>
      </c>
      <c r="B14" s="68" t="s">
        <v>19</v>
      </c>
      <c r="C14" s="59">
        <v>42.58</v>
      </c>
      <c r="D14" s="59">
        <v>52.5</v>
      </c>
      <c r="E14" s="59">
        <v>53.36</v>
      </c>
      <c r="F14" s="59">
        <v>49.18</v>
      </c>
      <c r="G14" s="60">
        <v>50.87</v>
      </c>
      <c r="H14" s="61">
        <v>48.38</v>
      </c>
      <c r="I14" s="62">
        <v>29.5</v>
      </c>
      <c r="J14" s="63"/>
      <c r="K14" s="63"/>
      <c r="L14" s="63"/>
      <c r="M14" s="63"/>
      <c r="N14" s="63">
        <v>100</v>
      </c>
      <c r="O14" s="63"/>
      <c r="P14" s="43"/>
      <c r="Q14" s="63"/>
      <c r="R14" s="64"/>
      <c r="S14" s="43"/>
      <c r="T14" s="64"/>
      <c r="U14" s="64"/>
      <c r="V14" s="65">
        <v>65</v>
      </c>
      <c r="W14" s="102">
        <v>69.5</v>
      </c>
      <c r="X14" s="64">
        <v>85</v>
      </c>
    </row>
    <row r="15" spans="1:24" x14ac:dyDescent="0.25">
      <c r="A15" s="31" t="s">
        <v>20</v>
      </c>
      <c r="B15" s="68" t="s">
        <v>21</v>
      </c>
      <c r="C15" s="59">
        <v>39.78</v>
      </c>
      <c r="D15" s="59">
        <v>26.4</v>
      </c>
      <c r="E15" s="59">
        <v>40.17</v>
      </c>
      <c r="F15" s="59">
        <v>44.06</v>
      </c>
      <c r="G15" s="60">
        <v>41.38</v>
      </c>
      <c r="H15" s="61">
        <v>40.74</v>
      </c>
      <c r="I15" s="62">
        <v>29.5</v>
      </c>
      <c r="J15" s="63"/>
      <c r="K15" s="63"/>
      <c r="L15" s="63"/>
      <c r="M15" s="63"/>
      <c r="N15" s="63"/>
      <c r="O15" s="67">
        <v>57</v>
      </c>
      <c r="P15" s="43"/>
      <c r="Q15" s="67">
        <v>64.5</v>
      </c>
      <c r="R15" s="64">
        <v>41.5</v>
      </c>
      <c r="S15" s="43"/>
      <c r="T15" s="64"/>
      <c r="U15" s="64"/>
      <c r="V15" s="65">
        <v>45</v>
      </c>
      <c r="W15" s="102">
        <v>41</v>
      </c>
      <c r="X15" s="64">
        <v>37.5</v>
      </c>
    </row>
    <row r="16" spans="1:24" x14ac:dyDescent="0.25">
      <c r="A16" s="31" t="s">
        <v>22</v>
      </c>
      <c r="B16" s="68" t="s">
        <v>19</v>
      </c>
      <c r="C16" s="59">
        <v>39.61</v>
      </c>
      <c r="D16" s="59">
        <v>30.95</v>
      </c>
      <c r="E16" s="59">
        <v>34.53</v>
      </c>
      <c r="F16" s="59">
        <v>35.08</v>
      </c>
      <c r="G16" s="60">
        <v>37.22</v>
      </c>
      <c r="H16" s="61">
        <v>33.58</v>
      </c>
      <c r="I16" s="62">
        <v>29.5</v>
      </c>
      <c r="J16" s="63"/>
      <c r="K16" s="63">
        <v>35.5</v>
      </c>
      <c r="L16" s="63">
        <v>36</v>
      </c>
      <c r="M16" s="63">
        <v>32</v>
      </c>
      <c r="N16" s="63">
        <v>30.5</v>
      </c>
      <c r="O16" s="63">
        <v>39</v>
      </c>
      <c r="P16" s="43"/>
      <c r="Q16" s="63">
        <v>39</v>
      </c>
      <c r="R16" s="64">
        <v>40.5</v>
      </c>
      <c r="S16" s="43"/>
      <c r="T16" s="64">
        <v>40.5</v>
      </c>
      <c r="U16" s="64">
        <v>36.5</v>
      </c>
      <c r="V16" s="65">
        <v>42.5</v>
      </c>
      <c r="W16" s="102">
        <v>49.5</v>
      </c>
      <c r="X16" s="64">
        <v>53</v>
      </c>
    </row>
    <row r="17" spans="1:24" x14ac:dyDescent="0.25">
      <c r="A17" s="31" t="s">
        <v>23</v>
      </c>
      <c r="B17" s="68" t="s">
        <v>19</v>
      </c>
      <c r="C17" s="59">
        <v>39.26</v>
      </c>
      <c r="D17" s="59">
        <v>33.82</v>
      </c>
      <c r="E17" s="59">
        <v>44.21</v>
      </c>
      <c r="F17" s="59">
        <v>50.85</v>
      </c>
      <c r="G17" s="60">
        <v>43.42</v>
      </c>
      <c r="H17" s="61">
        <v>40.74</v>
      </c>
      <c r="I17" s="62">
        <v>29.5</v>
      </c>
      <c r="J17" s="63">
        <v>39</v>
      </c>
      <c r="K17" s="63">
        <v>34.5</v>
      </c>
      <c r="L17" s="63">
        <v>35</v>
      </c>
      <c r="M17" s="63">
        <v>31.5</v>
      </c>
      <c r="N17" s="63"/>
      <c r="O17" s="63"/>
      <c r="P17" s="43"/>
      <c r="Q17" s="63"/>
      <c r="R17" s="64"/>
      <c r="S17" s="43"/>
      <c r="T17" s="64">
        <v>38</v>
      </c>
      <c r="U17" s="64">
        <v>44</v>
      </c>
      <c r="V17" s="65"/>
      <c r="W17" s="102">
        <v>54.5</v>
      </c>
      <c r="X17" s="24"/>
    </row>
    <row r="18" spans="1:24" x14ac:dyDescent="0.25">
      <c r="A18" s="31" t="s">
        <v>24</v>
      </c>
      <c r="B18" s="68" t="s">
        <v>19</v>
      </c>
      <c r="C18" s="59">
        <v>34.08</v>
      </c>
      <c r="D18" s="59">
        <v>30</v>
      </c>
      <c r="E18" s="59">
        <v>33.9</v>
      </c>
      <c r="F18" s="59">
        <v>37.78</v>
      </c>
      <c r="G18" s="60">
        <v>38.46</v>
      </c>
      <c r="H18" s="61">
        <v>38.32</v>
      </c>
      <c r="I18" s="62">
        <v>32</v>
      </c>
      <c r="J18" s="63">
        <v>36</v>
      </c>
      <c r="K18" s="63">
        <v>38</v>
      </c>
      <c r="L18" s="63">
        <v>39</v>
      </c>
      <c r="M18" s="63">
        <v>36.5</v>
      </c>
      <c r="N18" s="63">
        <v>40.5</v>
      </c>
      <c r="O18" s="67">
        <v>54.5</v>
      </c>
      <c r="P18" s="43"/>
      <c r="Q18" s="67"/>
      <c r="R18" s="64">
        <v>45</v>
      </c>
      <c r="S18" s="43"/>
      <c r="T18" s="64">
        <v>51</v>
      </c>
      <c r="U18" s="64">
        <v>52</v>
      </c>
      <c r="V18" s="65">
        <v>58.5</v>
      </c>
      <c r="W18" s="102">
        <v>59.5</v>
      </c>
      <c r="X18" s="64">
        <v>45.5</v>
      </c>
    </row>
    <row r="19" spans="1:24" x14ac:dyDescent="0.25">
      <c r="A19" s="31" t="s">
        <v>25</v>
      </c>
      <c r="B19" s="69" t="s">
        <v>26</v>
      </c>
      <c r="C19" s="59">
        <v>65.64</v>
      </c>
      <c r="D19" s="59">
        <v>74.66</v>
      </c>
      <c r="E19" s="59">
        <v>70.44</v>
      </c>
      <c r="F19" s="59">
        <v>81.260000000000005</v>
      </c>
      <c r="G19" s="60">
        <v>75.680000000000007</v>
      </c>
      <c r="H19" s="61">
        <v>73.849999999999994</v>
      </c>
      <c r="I19" s="62">
        <v>67.5</v>
      </c>
      <c r="J19" s="63">
        <v>75.5</v>
      </c>
      <c r="K19" s="63">
        <v>71.5</v>
      </c>
      <c r="L19" s="63">
        <v>73.5</v>
      </c>
      <c r="M19" s="63">
        <v>78.5</v>
      </c>
      <c r="N19" s="63">
        <v>90.5</v>
      </c>
      <c r="O19" s="67">
        <v>95.5</v>
      </c>
      <c r="P19" s="43"/>
      <c r="Q19" s="67">
        <v>110</v>
      </c>
      <c r="R19" s="64">
        <v>101</v>
      </c>
      <c r="S19" s="43"/>
      <c r="T19" s="64">
        <v>101</v>
      </c>
      <c r="U19" s="64">
        <v>105</v>
      </c>
      <c r="V19" s="65">
        <v>112</v>
      </c>
      <c r="W19" s="102">
        <v>126</v>
      </c>
      <c r="X19" s="64">
        <v>117</v>
      </c>
    </row>
    <row r="20" spans="1:24" x14ac:dyDescent="0.25">
      <c r="A20" s="31" t="s">
        <v>27</v>
      </c>
      <c r="B20" s="69" t="s">
        <v>26</v>
      </c>
      <c r="C20" s="59">
        <v>68.28</v>
      </c>
      <c r="D20" s="59">
        <v>61.74</v>
      </c>
      <c r="E20" s="59">
        <v>68.39</v>
      </c>
      <c r="F20" s="59">
        <v>72.31</v>
      </c>
      <c r="G20" s="60">
        <v>74.44</v>
      </c>
      <c r="H20" s="61">
        <v>72.19</v>
      </c>
      <c r="I20" s="62">
        <v>71</v>
      </c>
      <c r="J20" s="63">
        <v>79</v>
      </c>
      <c r="K20" s="63">
        <v>68</v>
      </c>
      <c r="L20" s="63">
        <v>71</v>
      </c>
      <c r="M20" s="63">
        <v>85.5</v>
      </c>
      <c r="N20" s="63"/>
      <c r="O20" s="63">
        <v>89.5</v>
      </c>
      <c r="P20" s="43"/>
      <c r="Q20" s="63">
        <v>94</v>
      </c>
      <c r="R20" s="64">
        <v>103</v>
      </c>
      <c r="S20" s="43"/>
      <c r="T20" s="64">
        <v>103</v>
      </c>
      <c r="U20" s="64">
        <v>116</v>
      </c>
      <c r="V20" s="65">
        <v>138</v>
      </c>
      <c r="W20" s="102">
        <v>157</v>
      </c>
      <c r="X20" s="64">
        <v>155</v>
      </c>
    </row>
    <row r="21" spans="1:24" x14ac:dyDescent="0.25">
      <c r="A21" s="31" t="s">
        <v>28</v>
      </c>
      <c r="B21" s="69" t="s">
        <v>26</v>
      </c>
      <c r="C21" s="59">
        <v>82.16</v>
      </c>
      <c r="D21" s="59">
        <v>85.33</v>
      </c>
      <c r="E21" s="59">
        <v>75.959999999999994</v>
      </c>
      <c r="F21" s="59">
        <v>83.08</v>
      </c>
      <c r="G21" s="60">
        <v>83.12</v>
      </c>
      <c r="H21" s="61">
        <v>89.13</v>
      </c>
      <c r="I21" s="62">
        <v>86</v>
      </c>
      <c r="J21" s="63">
        <v>90</v>
      </c>
      <c r="K21" s="63">
        <v>75.5</v>
      </c>
      <c r="L21" s="63">
        <v>80</v>
      </c>
      <c r="M21" s="63">
        <v>122</v>
      </c>
      <c r="N21" s="63"/>
      <c r="O21" s="63">
        <v>111</v>
      </c>
      <c r="P21" s="43"/>
      <c r="Q21" s="63">
        <v>113</v>
      </c>
      <c r="R21" s="64">
        <v>131</v>
      </c>
      <c r="S21" s="43"/>
      <c r="T21" s="64">
        <v>145</v>
      </c>
      <c r="U21" s="64">
        <v>147</v>
      </c>
      <c r="V21" s="65">
        <v>159</v>
      </c>
      <c r="W21" s="102">
        <v>185</v>
      </c>
      <c r="X21" s="64">
        <v>179</v>
      </c>
    </row>
    <row r="22" spans="1:24" x14ac:dyDescent="0.25">
      <c r="A22" s="31" t="s">
        <v>29</v>
      </c>
      <c r="B22" s="69" t="s">
        <v>26</v>
      </c>
      <c r="C22" s="59">
        <v>73.39</v>
      </c>
      <c r="D22" s="59">
        <v>83.4</v>
      </c>
      <c r="E22" s="59">
        <v>86.15</v>
      </c>
      <c r="F22" s="59">
        <v>90.47</v>
      </c>
      <c r="G22" s="60">
        <v>91.81</v>
      </c>
      <c r="H22" s="61">
        <v>92.18</v>
      </c>
      <c r="I22" s="62">
        <v>86</v>
      </c>
      <c r="J22" s="63">
        <v>79.5</v>
      </c>
      <c r="K22" s="63">
        <v>75</v>
      </c>
      <c r="L22" s="63">
        <v>81</v>
      </c>
      <c r="M22" s="63">
        <v>113</v>
      </c>
      <c r="N22" s="63">
        <v>116</v>
      </c>
      <c r="O22" s="63">
        <v>122</v>
      </c>
      <c r="P22" s="43"/>
      <c r="Q22" s="63">
        <v>136</v>
      </c>
      <c r="R22" s="64">
        <v>125</v>
      </c>
      <c r="S22" s="43"/>
      <c r="T22" s="64">
        <v>148</v>
      </c>
      <c r="U22" s="64">
        <v>136</v>
      </c>
      <c r="V22" s="65">
        <v>144</v>
      </c>
      <c r="W22" s="102">
        <v>168</v>
      </c>
      <c r="X22" s="64">
        <v>143</v>
      </c>
    </row>
    <row r="23" spans="1:24" x14ac:dyDescent="0.25">
      <c r="A23" s="31" t="s">
        <v>30</v>
      </c>
      <c r="B23" s="69" t="s">
        <v>26</v>
      </c>
      <c r="C23" s="59">
        <v>69.77</v>
      </c>
      <c r="D23" s="59">
        <v>78.400000000000006</v>
      </c>
      <c r="E23" s="59">
        <v>74.86</v>
      </c>
      <c r="F23" s="59">
        <v>76.709999999999994</v>
      </c>
      <c r="G23" s="60">
        <v>83.12</v>
      </c>
      <c r="H23" s="61">
        <v>83.02</v>
      </c>
      <c r="I23" s="62">
        <v>71</v>
      </c>
      <c r="J23" s="63">
        <v>78</v>
      </c>
      <c r="K23" s="63">
        <v>75.5</v>
      </c>
      <c r="L23" s="63">
        <v>77.5</v>
      </c>
      <c r="M23" s="63">
        <v>105</v>
      </c>
      <c r="N23" s="63">
        <v>114</v>
      </c>
      <c r="O23" s="63">
        <v>109</v>
      </c>
      <c r="P23" s="43"/>
      <c r="Q23" s="63">
        <v>108</v>
      </c>
      <c r="R23" s="64">
        <v>102</v>
      </c>
      <c r="S23" s="43"/>
      <c r="T23" s="64">
        <v>102</v>
      </c>
      <c r="U23" s="64">
        <v>110</v>
      </c>
      <c r="V23" s="65">
        <v>113</v>
      </c>
      <c r="W23" s="102">
        <v>113</v>
      </c>
      <c r="X23" s="64">
        <v>136</v>
      </c>
    </row>
    <row r="24" spans="1:24" x14ac:dyDescent="0.25">
      <c r="A24" s="31" t="s">
        <v>31</v>
      </c>
      <c r="B24" s="70" t="s">
        <v>32</v>
      </c>
      <c r="C24" s="59">
        <v>32.340000000000003</v>
      </c>
      <c r="D24" s="59">
        <v>28</v>
      </c>
      <c r="E24" s="59">
        <v>28.26</v>
      </c>
      <c r="F24" s="59">
        <v>28.96</v>
      </c>
      <c r="G24" s="60">
        <v>27.29</v>
      </c>
      <c r="H24" s="61">
        <v>29.28</v>
      </c>
      <c r="I24" s="62">
        <v>29.5</v>
      </c>
      <c r="J24" s="63">
        <v>21.5</v>
      </c>
      <c r="K24" s="63">
        <v>33</v>
      </c>
      <c r="L24" s="63">
        <v>30.5</v>
      </c>
      <c r="M24" s="63">
        <v>32</v>
      </c>
      <c r="N24" s="63">
        <v>29.5</v>
      </c>
      <c r="O24" s="63">
        <v>26</v>
      </c>
      <c r="P24" s="43"/>
      <c r="Q24" s="63">
        <v>23.5</v>
      </c>
      <c r="R24" s="64">
        <v>58</v>
      </c>
      <c r="S24" s="43"/>
      <c r="T24" s="64">
        <v>55.5</v>
      </c>
      <c r="U24" s="64">
        <v>28</v>
      </c>
      <c r="V24" s="71">
        <f>_xlfn.FORECAST.ETS(V2,C24:U24,C2:U2)</f>
        <v>28.915859649122815</v>
      </c>
      <c r="W24" s="102">
        <v>0</v>
      </c>
      <c r="X24" s="24"/>
    </row>
    <row r="25" spans="1:24" ht="14.4" thickBot="1" x14ac:dyDescent="0.3">
      <c r="A25" s="72" t="s">
        <v>33</v>
      </c>
      <c r="B25" s="73" t="s">
        <v>32</v>
      </c>
      <c r="C25" s="74">
        <v>26.94</v>
      </c>
      <c r="D25" s="74">
        <v>31.97</v>
      </c>
      <c r="E25" s="74">
        <v>37.700000000000003</v>
      </c>
      <c r="F25" s="74">
        <v>39.549999999999997</v>
      </c>
      <c r="G25" s="75">
        <v>34.119999999999997</v>
      </c>
      <c r="H25" s="76">
        <v>33.1</v>
      </c>
      <c r="I25" s="77">
        <v>29.5</v>
      </c>
      <c r="J25" s="78">
        <v>31.5</v>
      </c>
      <c r="K25" s="78">
        <v>35.5</v>
      </c>
      <c r="L25" s="78">
        <v>37</v>
      </c>
      <c r="M25" s="78">
        <v>31</v>
      </c>
      <c r="N25" s="78">
        <v>31.5</v>
      </c>
      <c r="O25" s="78">
        <v>35.5</v>
      </c>
      <c r="P25" s="43"/>
      <c r="Q25" s="78">
        <v>32.5</v>
      </c>
      <c r="R25" s="79">
        <v>37</v>
      </c>
      <c r="S25" s="43"/>
      <c r="T25" s="79">
        <v>35.5</v>
      </c>
      <c r="U25" s="79">
        <v>35</v>
      </c>
      <c r="V25" s="80">
        <v>37.5</v>
      </c>
      <c r="W25" s="102">
        <v>37</v>
      </c>
      <c r="X25" s="64">
        <v>40.5</v>
      </c>
    </row>
    <row r="26" spans="1:24" ht="14.4" thickBot="1" x14ac:dyDescent="0.3">
      <c r="A26" s="81" t="s">
        <v>55</v>
      </c>
      <c r="B26" s="82"/>
      <c r="C26" s="83">
        <v>55.5</v>
      </c>
      <c r="D26" s="83">
        <v>55.5</v>
      </c>
      <c r="E26" s="83">
        <v>59</v>
      </c>
      <c r="F26" s="83">
        <v>62</v>
      </c>
      <c r="G26" s="83">
        <v>62</v>
      </c>
      <c r="H26" s="84">
        <v>62</v>
      </c>
      <c r="I26" s="25">
        <v>65</v>
      </c>
      <c r="J26" s="85">
        <v>67</v>
      </c>
      <c r="K26" s="85">
        <v>63</v>
      </c>
      <c r="L26" s="85">
        <v>67</v>
      </c>
      <c r="M26" s="85">
        <v>82</v>
      </c>
      <c r="N26" s="86">
        <v>89</v>
      </c>
      <c r="O26" s="85">
        <v>92</v>
      </c>
      <c r="P26" s="42">
        <v>95</v>
      </c>
      <c r="Q26" s="85">
        <v>100</v>
      </c>
      <c r="R26" s="87">
        <v>94</v>
      </c>
      <c r="S26" s="41">
        <v>106</v>
      </c>
      <c r="T26" s="87">
        <v>100</v>
      </c>
      <c r="U26" s="87">
        <v>98</v>
      </c>
      <c r="V26" s="52">
        <v>103</v>
      </c>
      <c r="W26" s="48">
        <v>111</v>
      </c>
      <c r="X26" s="64">
        <v>117</v>
      </c>
    </row>
    <row r="27" spans="1:24" ht="14.4" thickBot="1" x14ac:dyDescent="0.3">
      <c r="A27" s="88" t="s">
        <v>35</v>
      </c>
      <c r="B27" s="89"/>
      <c r="C27" s="89"/>
      <c r="D27" s="89"/>
      <c r="E27" s="89"/>
      <c r="F27" s="89"/>
      <c r="G27" s="89"/>
      <c r="H27" s="89"/>
      <c r="I27" s="89"/>
      <c r="J27" s="89"/>
      <c r="K27" s="89"/>
      <c r="L27" s="89"/>
      <c r="M27" s="89"/>
      <c r="N27" s="89"/>
      <c r="O27" s="89"/>
      <c r="P27" s="89"/>
      <c r="Q27" s="89"/>
      <c r="R27" s="89"/>
      <c r="S27" s="89"/>
      <c r="T27" s="89"/>
      <c r="U27" s="89"/>
      <c r="V27" s="89"/>
      <c r="W27" s="89"/>
      <c r="X27" s="24"/>
    </row>
    <row r="28" spans="1:24" x14ac:dyDescent="0.25">
      <c r="A28" s="90" t="s">
        <v>44</v>
      </c>
      <c r="B28" s="91"/>
      <c r="C28" s="92">
        <f t="shared" ref="C28:V28" si="0">MIN(C3:C25)</f>
        <v>26.94</v>
      </c>
      <c r="D28" s="92">
        <f t="shared" si="0"/>
        <v>26.4</v>
      </c>
      <c r="E28" s="92">
        <f t="shared" si="0"/>
        <v>28.26</v>
      </c>
      <c r="F28" s="92">
        <f t="shared" si="0"/>
        <v>28.96</v>
      </c>
      <c r="G28" s="92">
        <f t="shared" si="0"/>
        <v>27.29</v>
      </c>
      <c r="H28" s="93">
        <f t="shared" si="0"/>
        <v>29.28</v>
      </c>
      <c r="I28" s="94">
        <f t="shared" si="0"/>
        <v>29.5</v>
      </c>
      <c r="J28" s="94">
        <f t="shared" si="0"/>
        <v>21.5</v>
      </c>
      <c r="K28" s="94">
        <f t="shared" si="0"/>
        <v>33</v>
      </c>
      <c r="L28" s="94">
        <f t="shared" si="0"/>
        <v>30.5</v>
      </c>
      <c r="M28" s="94">
        <f t="shared" si="0"/>
        <v>31</v>
      </c>
      <c r="N28" s="94">
        <f t="shared" si="0"/>
        <v>29.5</v>
      </c>
      <c r="O28" s="94">
        <f t="shared" si="0"/>
        <v>26</v>
      </c>
      <c r="P28" s="94"/>
      <c r="Q28" s="94">
        <f t="shared" si="0"/>
        <v>23.5</v>
      </c>
      <c r="R28" s="94">
        <f t="shared" si="0"/>
        <v>37</v>
      </c>
      <c r="S28" s="94"/>
      <c r="T28" s="94">
        <f t="shared" si="0"/>
        <v>35.5</v>
      </c>
      <c r="U28" s="94">
        <f>MIN(U3:U25)</f>
        <v>28</v>
      </c>
      <c r="V28" s="95">
        <f t="shared" si="0"/>
        <v>28.915859649122815</v>
      </c>
      <c r="W28" s="103">
        <f>MIN(W3:W25)</f>
        <v>0</v>
      </c>
      <c r="X28" s="43">
        <f>MIN(X3:X25)</f>
        <v>37.5</v>
      </c>
    </row>
    <row r="29" spans="1:24" x14ac:dyDescent="0.25">
      <c r="A29" s="96" t="s">
        <v>37</v>
      </c>
      <c r="B29" s="97"/>
      <c r="C29" s="98">
        <f t="shared" ref="C29:V29" si="1">MEDIAN(C3:C25)</f>
        <v>57.68</v>
      </c>
      <c r="D29" s="98">
        <f t="shared" si="1"/>
        <v>58.56</v>
      </c>
      <c r="E29" s="98">
        <f t="shared" si="1"/>
        <v>62.86</v>
      </c>
      <c r="F29" s="98">
        <f t="shared" si="1"/>
        <v>62.57</v>
      </c>
      <c r="G29" s="98">
        <f t="shared" si="1"/>
        <v>62.03</v>
      </c>
      <c r="H29" s="99">
        <f t="shared" si="1"/>
        <v>62.39</v>
      </c>
      <c r="I29" s="100">
        <f t="shared" si="1"/>
        <v>55</v>
      </c>
      <c r="J29" s="100">
        <f t="shared" si="1"/>
        <v>64.5</v>
      </c>
      <c r="K29" s="100">
        <f t="shared" si="1"/>
        <v>66</v>
      </c>
      <c r="L29" s="100">
        <f t="shared" si="1"/>
        <v>67.5</v>
      </c>
      <c r="M29" s="100">
        <f t="shared" si="1"/>
        <v>73</v>
      </c>
      <c r="N29" s="100">
        <f t="shared" si="1"/>
        <v>80.5</v>
      </c>
      <c r="O29" s="100">
        <f t="shared" si="1"/>
        <v>84.5</v>
      </c>
      <c r="P29" s="100"/>
      <c r="Q29" s="100">
        <f t="shared" si="1"/>
        <v>88.5</v>
      </c>
      <c r="R29" s="100">
        <f t="shared" si="1"/>
        <v>88</v>
      </c>
      <c r="S29" s="100"/>
      <c r="T29" s="100">
        <f t="shared" si="1"/>
        <v>86.25</v>
      </c>
      <c r="U29" s="100">
        <f t="shared" si="1"/>
        <v>87.5</v>
      </c>
      <c r="V29" s="101">
        <f t="shared" si="1"/>
        <v>91.5</v>
      </c>
      <c r="W29" s="102">
        <f>MEDIAN(W3:W25)</f>
        <v>85.5</v>
      </c>
      <c r="X29" s="43">
        <f>MEDIAN(X3:X25)</f>
        <v>97</v>
      </c>
    </row>
    <row r="30" spans="1:24" x14ac:dyDescent="0.25">
      <c r="A30" s="96" t="s">
        <v>45</v>
      </c>
      <c r="B30" s="97"/>
      <c r="C30" s="98">
        <f t="shared" ref="C30:V30" si="2">MAX(C3:C25)</f>
        <v>82.16</v>
      </c>
      <c r="D30" s="98">
        <f t="shared" si="2"/>
        <v>85.33</v>
      </c>
      <c r="E30" s="98">
        <f t="shared" si="2"/>
        <v>86.15</v>
      </c>
      <c r="F30" s="98">
        <f t="shared" si="2"/>
        <v>90.47</v>
      </c>
      <c r="G30" s="98">
        <f t="shared" si="2"/>
        <v>91.81</v>
      </c>
      <c r="H30" s="99">
        <f t="shared" si="2"/>
        <v>92.18</v>
      </c>
      <c r="I30" s="100">
        <f t="shared" si="2"/>
        <v>86</v>
      </c>
      <c r="J30" s="100">
        <f t="shared" si="2"/>
        <v>90</v>
      </c>
      <c r="K30" s="100">
        <f t="shared" si="2"/>
        <v>77.5</v>
      </c>
      <c r="L30" s="100">
        <f t="shared" si="2"/>
        <v>81</v>
      </c>
      <c r="M30" s="100">
        <f t="shared" si="2"/>
        <v>122</v>
      </c>
      <c r="N30" s="100">
        <f t="shared" si="2"/>
        <v>116</v>
      </c>
      <c r="O30" s="100">
        <f t="shared" si="2"/>
        <v>164</v>
      </c>
      <c r="P30" s="100"/>
      <c r="Q30" s="100">
        <f t="shared" si="2"/>
        <v>136</v>
      </c>
      <c r="R30" s="100">
        <f t="shared" si="2"/>
        <v>138</v>
      </c>
      <c r="S30" s="100"/>
      <c r="T30" s="100">
        <f t="shared" si="2"/>
        <v>149</v>
      </c>
      <c r="U30" s="100">
        <f t="shared" si="2"/>
        <v>167</v>
      </c>
      <c r="V30" s="101">
        <f t="shared" si="2"/>
        <v>159</v>
      </c>
      <c r="W30" s="102">
        <f>MAX(W3:W25)</f>
        <v>185</v>
      </c>
      <c r="X30" s="43">
        <f>MAX(X3:X25)</f>
        <v>179</v>
      </c>
    </row>
    <row r="31" spans="1:24" x14ac:dyDescent="0.25">
      <c r="A31" s="19" t="s">
        <v>69</v>
      </c>
      <c r="C31" s="44">
        <f>AVERAGE(C3:C25)</f>
        <v>55.5008695652174</v>
      </c>
      <c r="D31" s="44">
        <f t="shared" ref="D31:X31" si="3">AVERAGE(D3:D25)</f>
        <v>55.50478260869567</v>
      </c>
      <c r="E31" s="44">
        <f t="shared" si="3"/>
        <v>58.999130434782622</v>
      </c>
      <c r="F31" s="44">
        <f t="shared" si="3"/>
        <v>62.04304347826087</v>
      </c>
      <c r="G31" s="44">
        <f t="shared" si="3"/>
        <v>62.000434782608686</v>
      </c>
      <c r="H31" s="44">
        <f t="shared" si="3"/>
        <v>61.998695652173907</v>
      </c>
      <c r="I31" s="44">
        <f t="shared" si="3"/>
        <v>55.456521739130437</v>
      </c>
      <c r="J31" s="44">
        <f t="shared" si="3"/>
        <v>62.65</v>
      </c>
      <c r="K31" s="44">
        <f t="shared" si="3"/>
        <v>59.071428571428569</v>
      </c>
      <c r="L31" s="44">
        <f t="shared" si="3"/>
        <v>61.333333333333336</v>
      </c>
      <c r="M31" s="44">
        <f t="shared" si="3"/>
        <v>69.88095238095238</v>
      </c>
      <c r="N31" s="44">
        <f t="shared" si="3"/>
        <v>78.131578947368425</v>
      </c>
      <c r="O31" s="44">
        <f t="shared" si="3"/>
        <v>84.21052631578948</v>
      </c>
      <c r="P31" s="44"/>
      <c r="Q31" s="44">
        <f t="shared" si="3"/>
        <v>86.7</v>
      </c>
      <c r="R31" s="44">
        <f t="shared" si="3"/>
        <v>84.61904761904762</v>
      </c>
      <c r="S31" s="44"/>
      <c r="T31" s="44">
        <f t="shared" si="3"/>
        <v>87.25</v>
      </c>
      <c r="U31" s="44">
        <f t="shared" si="3"/>
        <v>88</v>
      </c>
      <c r="V31" s="44">
        <f t="shared" si="3"/>
        <v>90.94579298245614</v>
      </c>
      <c r="W31" s="44">
        <f t="shared" si="3"/>
        <v>89.239130434782609</v>
      </c>
      <c r="X31" s="44">
        <f t="shared" si="3"/>
        <v>101.84210526315789</v>
      </c>
    </row>
  </sheetData>
  <pageMargins left="0.7" right="0.7" top="0.75" bottom="0.75" header="0.3" footer="0.3"/>
  <pageSetup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irr_22-23 </vt:lpstr>
      <vt:lpstr>TOC</vt:lpstr>
      <vt:lpstr>Comparison Graph</vt:lpstr>
      <vt:lpstr>NON-IRRIGATED</vt:lpstr>
      <vt:lpstr>IRRIGATED</vt:lpstr>
      <vt:lpstr>PASTURE</vt:lpstr>
      <vt:lpstr>c_non-irrigated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Elizabeth Thilmany</dc:creator>
  <cp:keywords/>
  <dc:description/>
  <cp:lastModifiedBy>Susan L. Barnes</cp:lastModifiedBy>
  <cp:revision/>
  <cp:lastPrinted>2021-10-05T18:40:18Z</cp:lastPrinted>
  <dcterms:created xsi:type="dcterms:W3CDTF">2019-09-12T14:49:02Z</dcterms:created>
  <dcterms:modified xsi:type="dcterms:W3CDTF">2024-11-12T14:19:37Z</dcterms:modified>
  <cp:category/>
  <cp:contentStatus/>
</cp:coreProperties>
</file>