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<sst xmlns="http://schemas.openxmlformats.org/spreadsheetml/2006/main" count="60" uniqueCount="57">
  <si>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1 acre</t>
  </si>
  <si>
    <t>1 year</t>
  </si>
  <si>
    <t>INCOME</t>
  </si>
  <si>
    <t>VARIABLE COSTS</t>
  </si>
  <si>
    <t>each</t>
  </si>
  <si>
    <t>pound</t>
  </si>
  <si>
    <t>ratio</t>
  </si>
  <si>
    <t>hour</t>
  </si>
  <si>
    <t>month</t>
  </si>
  <si>
    <t>fish</t>
  </si>
  <si>
    <t>year</t>
  </si>
  <si>
    <t>FIXED COSTS</t>
  </si>
  <si>
    <t>15 cages @ $100 each</t>
  </si>
  <si>
    <t>Number of fish stocked</t>
  </si>
  <si>
    <t>Survival rate</t>
  </si>
  <si>
    <t>Total fish produced</t>
  </si>
  <si>
    <t>Average sale weight (pound)</t>
  </si>
  <si>
    <t>Total sale weight (pound)</t>
  </si>
  <si>
    <t>Price per lb</t>
  </si>
  <si>
    <t>Total Income</t>
  </si>
  <si>
    <t>Fingerlings</t>
  </si>
  <si>
    <t>Total weight gained</t>
  </si>
  <si>
    <t>Feed conversion ratio</t>
  </si>
  <si>
    <t>Total feed consumption</t>
  </si>
  <si>
    <t>Labor</t>
  </si>
  <si>
    <t>Electricity</t>
  </si>
  <si>
    <t>Marketing &amp; packaging</t>
  </si>
  <si>
    <t>Miscellaneous</t>
  </si>
  <si>
    <t>Interest on variable costs</t>
  </si>
  <si>
    <t>Total variable costs</t>
  </si>
  <si>
    <t>Net income over variable costs</t>
  </si>
  <si>
    <t>Total variable and fixed costs</t>
  </si>
  <si>
    <t>Net income over variable &amp; fixed costs</t>
  </si>
  <si>
    <t>Excavation</t>
  </si>
  <si>
    <t>Lining</t>
  </si>
  <si>
    <t>Stabilization</t>
  </si>
  <si>
    <t>Plumbing</t>
  </si>
  <si>
    <t>Electric hookup</t>
  </si>
  <si>
    <t>Storage shed</t>
  </si>
  <si>
    <t>Aerator</t>
  </si>
  <si>
    <t>Floating pier</t>
  </si>
  <si>
    <t>Scale</t>
  </si>
  <si>
    <t>Water analysis gear</t>
  </si>
  <si>
    <t>Interest on fixed costs</t>
  </si>
  <si>
    <t>Pond size:</t>
  </si>
  <si>
    <t>Production time frame:</t>
  </si>
  <si>
    <t>Unit</t>
  </si>
  <si>
    <t>Amount</t>
  </si>
  <si>
    <t>Price</t>
  </si>
  <si>
    <t>Total Cost</t>
  </si>
  <si>
    <t>Cost Per lb.</t>
  </si>
  <si>
    <t>Costs</t>
  </si>
  <si>
    <t>Salvage Value</t>
  </si>
  <si>
    <t>Years Used</t>
  </si>
  <si>
    <t>Cost Per Year</t>
  </si>
  <si>
    <t>Total fixed costs</t>
  </si>
  <si>
    <t>Aquaculture Enterprise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</si>
</sst>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8" fontId="5" fillId="0" borderId="8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horizontal="right" vertical="center"/>
    </xf>
    <xf numFmtId="167" fontId="5" fillId="2" borderId="9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/>
    </xf>
    <xf numFmtId="167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67" fontId="4" fillId="0" borderId="5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167" fontId="5" fillId="0" borderId="4" xfId="0" applyNumberFormat="1" applyFont="1" applyFill="1" applyBorder="1" applyAlignment="1">
      <alignment horizontal="right" vertical="center"/>
    </xf>
    <xf numFmtId="167" fontId="5" fillId="2" borderId="12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1" fillId="2" borderId="19" xfId="0" applyFont="1" applyFill="1" applyBorder="1" applyAlignment="1">
      <alignment horizontal="left" vertical="center" indent="1"/>
    </xf>
    <xf numFmtId="0" fontId="1" fillId="2" borderId="20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33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2" borderId="38" xfId="0" applyFont="1" applyFill="1" applyBorder="1" applyAlignment="1">
      <alignment horizontal="left" vertical="center" indent="1"/>
    </xf>
    <xf numFmtId="0" fontId="1" fillId="2" borderId="39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top" indent="1"/>
    </xf>
    <xf numFmtId="0" fontId="4" fillId="0" borderId="45" xfId="0" applyFont="1" applyBorder="1" applyAlignment="1">
      <alignment horizontal="left" vertical="top" indent="1"/>
    </xf>
    <xf numFmtId="0" fontId="4" fillId="0" borderId="37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8.7109375" style="0" bestFit="1" customWidth="1"/>
    <col min="4" max="4" width="12.421875" style="0" bestFit="1" customWidth="1"/>
    <col min="5" max="5" width="10.57421875" style="0" bestFit="1" customWidth="1"/>
    <col min="6" max="6" width="12.8515625" style="0" bestFit="1" customWidth="1"/>
    <col min="7" max="7" width="13.421875" style="0" bestFit="1" customWidth="1"/>
  </cols>
  <sheetData>
    <row r="1" spans="1:7" ht="23.25" customHeight="1" thickBot="1" thickTop="1">
      <c r="A1" s="61" t="s">
        <v>56</v>
      </c>
      <c r="B1" s="62"/>
      <c r="C1" s="62"/>
      <c r="D1" s="62"/>
      <c r="E1" s="62"/>
      <c r="F1" s="62"/>
      <c r="G1" s="63"/>
    </row>
    <row r="2" spans="1:7" ht="16.5" customHeight="1">
      <c r="A2" s="64" t="s">
        <v>44</v>
      </c>
      <c r="B2" s="65"/>
      <c r="C2" s="65"/>
      <c r="D2" s="38" t="s">
        <v>0</v>
      </c>
      <c r="E2" s="38"/>
      <c r="F2" s="38"/>
      <c r="G2" s="39"/>
    </row>
    <row r="3" spans="1:7" ht="16.5" customHeight="1" thickBot="1">
      <c r="A3" s="72" t="s">
        <v>45</v>
      </c>
      <c r="B3" s="73"/>
      <c r="C3" s="73"/>
      <c r="D3" s="40" t="s">
        <v>1</v>
      </c>
      <c r="E3" s="40"/>
      <c r="F3" s="40"/>
      <c r="G3" s="41"/>
    </row>
    <row r="4" spans="1:7" ht="16.5" customHeight="1">
      <c r="A4" s="3" t="s">
        <v>2</v>
      </c>
      <c r="B4" s="10"/>
      <c r="C4" s="10"/>
      <c r="D4" s="10"/>
      <c r="E4" s="10"/>
      <c r="F4" s="10"/>
      <c r="G4" s="11"/>
    </row>
    <row r="5" spans="1:7" ht="12.75">
      <c r="A5" s="27" t="s">
        <v>13</v>
      </c>
      <c r="B5" s="28"/>
      <c r="C5" s="28"/>
      <c r="D5" s="28"/>
      <c r="E5" s="28"/>
      <c r="F5" s="29"/>
      <c r="G5" s="12">
        <v>8000</v>
      </c>
    </row>
    <row r="6" spans="1:7" ht="12.75">
      <c r="A6" s="27" t="s">
        <v>14</v>
      </c>
      <c r="B6" s="28"/>
      <c r="C6" s="28"/>
      <c r="D6" s="28"/>
      <c r="E6" s="28"/>
      <c r="F6" s="29"/>
      <c r="G6" s="13">
        <v>0.9</v>
      </c>
    </row>
    <row r="7" spans="1:7" ht="12.75">
      <c r="A7" s="27" t="s">
        <v>15</v>
      </c>
      <c r="B7" s="28"/>
      <c r="C7" s="28"/>
      <c r="D7" s="28"/>
      <c r="E7" s="28"/>
      <c r="F7" s="29"/>
      <c r="G7" s="12">
        <f>G5*G6</f>
        <v>7200</v>
      </c>
    </row>
    <row r="8" spans="1:11" ht="15">
      <c r="A8" s="27" t="s">
        <v>16</v>
      </c>
      <c r="B8" s="28"/>
      <c r="C8" s="28"/>
      <c r="D8" s="28"/>
      <c r="E8" s="28"/>
      <c r="F8" s="29"/>
      <c r="G8" s="13">
        <v>1.5</v>
      </c>
      <c r="K8" s="20"/>
    </row>
    <row r="9" spans="1:7" ht="12.75">
      <c r="A9" s="27" t="s">
        <v>17</v>
      </c>
      <c r="B9" s="28"/>
      <c r="C9" s="28"/>
      <c r="D9" s="28"/>
      <c r="E9" s="28"/>
      <c r="F9" s="29"/>
      <c r="G9" s="12">
        <f>SUM(G7*G8)</f>
        <v>10800</v>
      </c>
    </row>
    <row r="10" spans="1:7" ht="12.75">
      <c r="A10" s="27" t="s">
        <v>18</v>
      </c>
      <c r="B10" s="28"/>
      <c r="C10" s="28"/>
      <c r="D10" s="28"/>
      <c r="E10" s="28"/>
      <c r="F10" s="29"/>
      <c r="G10" s="14">
        <v>2.5</v>
      </c>
    </row>
    <row r="11" spans="1:7" ht="13.5" thickBot="1">
      <c r="A11" s="48" t="s">
        <v>19</v>
      </c>
      <c r="B11" s="49"/>
      <c r="C11" s="49"/>
      <c r="D11" s="49"/>
      <c r="E11" s="49"/>
      <c r="F11" s="50"/>
      <c r="G11" s="15">
        <f>G9*G10</f>
        <v>27000</v>
      </c>
    </row>
    <row r="12" spans="1:7" ht="16.5" customHeight="1">
      <c r="A12" s="66" t="s">
        <v>3</v>
      </c>
      <c r="B12" s="67"/>
      <c r="C12" s="1" t="s">
        <v>46</v>
      </c>
      <c r="D12" s="1" t="s">
        <v>47</v>
      </c>
      <c r="E12" s="1" t="s">
        <v>48</v>
      </c>
      <c r="F12" s="1" t="s">
        <v>49</v>
      </c>
      <c r="G12" s="2" t="s">
        <v>50</v>
      </c>
    </row>
    <row r="13" spans="1:7" ht="12.75">
      <c r="A13" s="55" t="s">
        <v>20</v>
      </c>
      <c r="B13" s="56"/>
      <c r="C13" s="4" t="s">
        <v>4</v>
      </c>
      <c r="D13" s="5">
        <f>G5</f>
        <v>8000</v>
      </c>
      <c r="E13" s="6">
        <v>0.9</v>
      </c>
      <c r="F13" s="7">
        <f>D13*E13</f>
        <v>7200</v>
      </c>
      <c r="G13" s="21">
        <f>F13/G9</f>
        <v>0.6666666666666666</v>
      </c>
    </row>
    <row r="14" spans="1:7" ht="12.75">
      <c r="A14" s="55" t="s">
        <v>21</v>
      </c>
      <c r="B14" s="56"/>
      <c r="C14" s="4" t="s">
        <v>5</v>
      </c>
      <c r="D14" s="5">
        <v>8800</v>
      </c>
      <c r="E14" s="68"/>
      <c r="F14" s="46"/>
      <c r="G14" s="47"/>
    </row>
    <row r="15" spans="1:7" ht="12.75">
      <c r="A15" s="55" t="s">
        <v>22</v>
      </c>
      <c r="B15" s="56"/>
      <c r="C15" s="4" t="s">
        <v>6</v>
      </c>
      <c r="D15" s="9">
        <v>1.75</v>
      </c>
      <c r="E15" s="69"/>
      <c r="F15" s="70"/>
      <c r="G15" s="71"/>
    </row>
    <row r="16" spans="1:7" ht="12.75">
      <c r="A16" s="55" t="s">
        <v>23</v>
      </c>
      <c r="B16" s="56"/>
      <c r="C16" s="4" t="s">
        <v>5</v>
      </c>
      <c r="D16" s="5">
        <f>D14*D15</f>
        <v>15400</v>
      </c>
      <c r="E16" s="9">
        <v>0.3</v>
      </c>
      <c r="F16" s="5">
        <f>D16*E16</f>
        <v>4620</v>
      </c>
      <c r="G16" s="8">
        <f>F16/G9</f>
        <v>0.42777777777777776</v>
      </c>
    </row>
    <row r="17" spans="1:7" ht="12.75">
      <c r="A17" s="55" t="s">
        <v>24</v>
      </c>
      <c r="B17" s="56"/>
      <c r="C17" s="4" t="s">
        <v>7</v>
      </c>
      <c r="D17" s="9">
        <v>400</v>
      </c>
      <c r="E17" s="9">
        <v>10</v>
      </c>
      <c r="F17" s="5">
        <f>D17*E17</f>
        <v>4000</v>
      </c>
      <c r="G17" s="8">
        <f>F17/G9</f>
        <v>0.37037037037037035</v>
      </c>
    </row>
    <row r="18" spans="1:7" ht="12.75">
      <c r="A18" s="55" t="s">
        <v>25</v>
      </c>
      <c r="B18" s="56"/>
      <c r="C18" s="4" t="s">
        <v>8</v>
      </c>
      <c r="D18" s="9">
        <v>12</v>
      </c>
      <c r="E18" s="9">
        <v>75</v>
      </c>
      <c r="F18" s="5">
        <f>D18*E18</f>
        <v>900</v>
      </c>
      <c r="G18" s="8">
        <f>F18/G9</f>
        <v>0.08333333333333333</v>
      </c>
    </row>
    <row r="19" spans="1:7" ht="12.75">
      <c r="A19" s="55" t="s">
        <v>26</v>
      </c>
      <c r="B19" s="56"/>
      <c r="C19" s="4" t="s">
        <v>9</v>
      </c>
      <c r="D19" s="5">
        <f>G7</f>
        <v>7200</v>
      </c>
      <c r="E19" s="9">
        <v>0.25</v>
      </c>
      <c r="F19" s="5">
        <f>D19*E19</f>
        <v>1800</v>
      </c>
      <c r="G19" s="8">
        <f>F19/G9</f>
        <v>0.16666666666666666</v>
      </c>
    </row>
    <row r="20" spans="1:7" ht="12.75">
      <c r="A20" s="55" t="s">
        <v>27</v>
      </c>
      <c r="B20" s="56"/>
      <c r="C20" s="4" t="s">
        <v>10</v>
      </c>
      <c r="D20" s="9">
        <v>1</v>
      </c>
      <c r="E20" s="5">
        <v>500</v>
      </c>
      <c r="F20" s="5">
        <f>D20*E20</f>
        <v>500</v>
      </c>
      <c r="G20" s="8">
        <f>F20/G9</f>
        <v>0.046296296296296294</v>
      </c>
    </row>
    <row r="21" spans="1:7" ht="12.75">
      <c r="A21" s="45"/>
      <c r="B21" s="46"/>
      <c r="C21" s="46"/>
      <c r="D21" s="46"/>
      <c r="E21" s="46"/>
      <c r="F21" s="46"/>
      <c r="G21" s="47"/>
    </row>
    <row r="22" spans="1:7" ht="12.75">
      <c r="A22" s="27" t="s">
        <v>28</v>
      </c>
      <c r="B22" s="28"/>
      <c r="C22" s="29"/>
      <c r="D22" s="7">
        <v>19020</v>
      </c>
      <c r="E22" s="16">
        <v>0.05</v>
      </c>
      <c r="F22" s="7">
        <f>D22*E22</f>
        <v>951</v>
      </c>
      <c r="G22" s="8">
        <f>F22/G9</f>
        <v>0.08805555555555555</v>
      </c>
    </row>
    <row r="23" spans="1:7" ht="12.75">
      <c r="A23" s="27" t="s">
        <v>29</v>
      </c>
      <c r="B23" s="28"/>
      <c r="C23" s="28"/>
      <c r="D23" s="28"/>
      <c r="E23" s="29"/>
      <c r="F23" s="7">
        <f>SUM(F13+F16+F17+F18+F19+F20+F22)</f>
        <v>19971</v>
      </c>
      <c r="G23" s="6">
        <f>SUM(G13+G16+G17+G18+G19+G20+G22)</f>
        <v>1.8491666666666666</v>
      </c>
    </row>
    <row r="24" spans="1:7" ht="13.5" thickBot="1">
      <c r="A24" s="48" t="s">
        <v>30</v>
      </c>
      <c r="B24" s="49"/>
      <c r="C24" s="49"/>
      <c r="D24" s="49"/>
      <c r="E24" s="50"/>
      <c r="F24" s="18">
        <f>G11-F23</f>
        <v>7029</v>
      </c>
      <c r="G24" s="19">
        <f>G10-G23</f>
        <v>0.6508333333333334</v>
      </c>
    </row>
    <row r="25" spans="1:7" ht="12" customHeight="1">
      <c r="A25" s="57" t="s">
        <v>11</v>
      </c>
      <c r="B25" s="58"/>
      <c r="C25" s="51" t="s">
        <v>51</v>
      </c>
      <c r="D25" s="59" t="s">
        <v>52</v>
      </c>
      <c r="E25" s="51" t="s">
        <v>53</v>
      </c>
      <c r="F25" s="51" t="s">
        <v>54</v>
      </c>
      <c r="G25" s="53" t="s">
        <v>50</v>
      </c>
    </row>
    <row r="26" spans="1:7" ht="1.5" customHeight="1">
      <c r="A26" s="25"/>
      <c r="B26" s="26"/>
      <c r="C26" s="52"/>
      <c r="D26" s="60"/>
      <c r="E26" s="52"/>
      <c r="F26" s="52"/>
      <c r="G26" s="54"/>
    </row>
    <row r="27" spans="1:7" ht="12.75">
      <c r="A27" s="55" t="s">
        <v>33</v>
      </c>
      <c r="B27" s="56"/>
      <c r="C27" s="6">
        <v>15000</v>
      </c>
      <c r="D27" s="9">
        <v>0</v>
      </c>
      <c r="E27" s="9">
        <v>15</v>
      </c>
      <c r="F27" s="6">
        <f>C27/E27</f>
        <v>1000</v>
      </c>
      <c r="G27" s="8">
        <f>F27/G9</f>
        <v>0.09259259259259259</v>
      </c>
    </row>
    <row r="28" spans="1:7" ht="12.75">
      <c r="A28" s="55" t="s">
        <v>34</v>
      </c>
      <c r="B28" s="56"/>
      <c r="C28" s="6">
        <v>15000</v>
      </c>
      <c r="D28" s="9">
        <v>0</v>
      </c>
      <c r="E28" s="9">
        <v>15</v>
      </c>
      <c r="F28" s="6">
        <f>C28/E28</f>
        <v>1000</v>
      </c>
      <c r="G28" s="8">
        <f>F28/G9</f>
        <v>0.09259259259259259</v>
      </c>
    </row>
    <row r="29" spans="1:7" ht="12.75">
      <c r="A29" s="55" t="s">
        <v>35</v>
      </c>
      <c r="B29" s="56"/>
      <c r="C29" s="6">
        <v>1005</v>
      </c>
      <c r="D29" s="9">
        <v>0</v>
      </c>
      <c r="E29" s="9">
        <v>15</v>
      </c>
      <c r="F29" s="6">
        <f aca="true" t="shared" si="0" ref="F29:F38">C29/E29</f>
        <v>67</v>
      </c>
      <c r="G29" s="8">
        <f>F29/G9</f>
        <v>0.0062037037037037035</v>
      </c>
    </row>
    <row r="30" spans="1:7" ht="12.75">
      <c r="A30" s="55" t="s">
        <v>36</v>
      </c>
      <c r="B30" s="56"/>
      <c r="C30" s="6">
        <v>495</v>
      </c>
      <c r="D30" s="9">
        <v>0</v>
      </c>
      <c r="E30" s="9">
        <v>15</v>
      </c>
      <c r="F30" s="6">
        <f t="shared" si="0"/>
        <v>33</v>
      </c>
      <c r="G30" s="8">
        <f>F30/G9</f>
        <v>0.0030555555555555557</v>
      </c>
    </row>
    <row r="31" spans="1:7" ht="12.75">
      <c r="A31" s="55" t="s">
        <v>37</v>
      </c>
      <c r="B31" s="56"/>
      <c r="C31" s="6">
        <v>1995</v>
      </c>
      <c r="D31" s="9">
        <v>0</v>
      </c>
      <c r="E31" s="9">
        <v>15</v>
      </c>
      <c r="F31" s="6">
        <f t="shared" si="0"/>
        <v>133</v>
      </c>
      <c r="G31" s="8">
        <f>F31/G9</f>
        <v>0.012314814814814815</v>
      </c>
    </row>
    <row r="32" spans="1:7" ht="12.75">
      <c r="A32" s="55" t="s">
        <v>38</v>
      </c>
      <c r="B32" s="56"/>
      <c r="C32" s="6">
        <v>1995</v>
      </c>
      <c r="D32" s="9">
        <v>0</v>
      </c>
      <c r="E32" s="9">
        <v>15</v>
      </c>
      <c r="F32" s="6">
        <f t="shared" si="0"/>
        <v>133</v>
      </c>
      <c r="G32" s="8">
        <f>F32/G9</f>
        <v>0.012314814814814815</v>
      </c>
    </row>
    <row r="33" spans="1:7" ht="12.75">
      <c r="A33" s="55" t="s">
        <v>39</v>
      </c>
      <c r="B33" s="56"/>
      <c r="C33" s="6">
        <v>700</v>
      </c>
      <c r="D33" s="9">
        <v>0</v>
      </c>
      <c r="E33" s="9">
        <v>5</v>
      </c>
      <c r="F33" s="6">
        <f t="shared" si="0"/>
        <v>140</v>
      </c>
      <c r="G33" s="8">
        <f>F33/G9</f>
        <v>0.012962962962962963</v>
      </c>
    </row>
    <row r="34" spans="1:7" ht="12.75">
      <c r="A34" s="55" t="s">
        <v>40</v>
      </c>
      <c r="B34" s="56"/>
      <c r="C34" s="6">
        <v>2000</v>
      </c>
      <c r="D34" s="9">
        <v>0</v>
      </c>
      <c r="E34" s="9">
        <v>5</v>
      </c>
      <c r="F34" s="6">
        <f t="shared" si="0"/>
        <v>400</v>
      </c>
      <c r="G34" s="8">
        <f>F34/G9</f>
        <v>0.037037037037037035</v>
      </c>
    </row>
    <row r="35" spans="1:7" ht="12.75">
      <c r="A35" s="55" t="s">
        <v>12</v>
      </c>
      <c r="B35" s="56"/>
      <c r="C35" s="6">
        <v>1500</v>
      </c>
      <c r="D35" s="9">
        <v>0</v>
      </c>
      <c r="E35" s="9">
        <v>5</v>
      </c>
      <c r="F35" s="6">
        <f t="shared" si="0"/>
        <v>300</v>
      </c>
      <c r="G35" s="8">
        <f>F35/G9</f>
        <v>0.027777777777777776</v>
      </c>
    </row>
    <row r="36" spans="1:7" ht="12.75">
      <c r="A36" s="55" t="s">
        <v>41</v>
      </c>
      <c r="B36" s="56"/>
      <c r="C36" s="6">
        <v>250</v>
      </c>
      <c r="D36" s="9">
        <v>0</v>
      </c>
      <c r="E36" s="9">
        <v>5</v>
      </c>
      <c r="F36" s="6">
        <f t="shared" si="0"/>
        <v>50</v>
      </c>
      <c r="G36" s="8">
        <f>F36/G9</f>
        <v>0.004629629629629629</v>
      </c>
    </row>
    <row r="37" spans="1:7" ht="12.75">
      <c r="A37" s="55" t="s">
        <v>42</v>
      </c>
      <c r="B37" s="56"/>
      <c r="C37" s="6">
        <v>400</v>
      </c>
      <c r="D37" s="9">
        <v>0</v>
      </c>
      <c r="E37" s="9">
        <v>5</v>
      </c>
      <c r="F37" s="6">
        <f t="shared" si="0"/>
        <v>80</v>
      </c>
      <c r="G37" s="8">
        <f>F37/G9</f>
        <v>0.007407407407407408</v>
      </c>
    </row>
    <row r="38" spans="1:8" ht="12.75">
      <c r="A38" s="55" t="s">
        <v>27</v>
      </c>
      <c r="B38" s="56"/>
      <c r="C38" s="6">
        <v>1020</v>
      </c>
      <c r="D38" s="9">
        <v>0</v>
      </c>
      <c r="E38" s="9">
        <v>5</v>
      </c>
      <c r="F38" s="6">
        <f t="shared" si="0"/>
        <v>204</v>
      </c>
      <c r="G38" s="8">
        <f>F38/G9</f>
        <v>0.01888888888888889</v>
      </c>
      <c r="H38" s="22"/>
    </row>
    <row r="39" spans="1:7" ht="12.75">
      <c r="A39" s="74"/>
      <c r="B39" s="38"/>
      <c r="C39" s="38"/>
      <c r="D39" s="38"/>
      <c r="E39" s="38"/>
      <c r="F39" s="38"/>
      <c r="G39" s="39"/>
    </row>
    <row r="40" spans="1:7" ht="12.75">
      <c r="A40" s="27" t="s">
        <v>43</v>
      </c>
      <c r="B40" s="29"/>
      <c r="C40" s="6">
        <f>SUM(C27:C38)*5%</f>
        <v>2068</v>
      </c>
      <c r="D40" s="30"/>
      <c r="E40" s="31"/>
      <c r="F40" s="6">
        <f>C40</f>
        <v>2068</v>
      </c>
      <c r="G40" s="8">
        <f>F40/G9</f>
        <v>0.19148148148148147</v>
      </c>
    </row>
    <row r="41" spans="1:7" ht="12.75">
      <c r="A41" s="27" t="s">
        <v>55</v>
      </c>
      <c r="B41" s="28"/>
      <c r="C41" s="28"/>
      <c r="D41" s="28"/>
      <c r="E41" s="29"/>
      <c r="F41" s="6">
        <f>SUM(F27:F38)+F40</f>
        <v>5608</v>
      </c>
      <c r="G41" s="8">
        <f>F41/G9</f>
        <v>0.5192592592592593</v>
      </c>
    </row>
    <row r="42" spans="1:7" ht="12.75">
      <c r="A42" s="32" t="s">
        <v>31</v>
      </c>
      <c r="B42" s="33"/>
      <c r="C42" s="33"/>
      <c r="D42" s="33"/>
      <c r="E42" s="34"/>
      <c r="F42" s="23">
        <f>SUM(F23+F41)</f>
        <v>25579</v>
      </c>
      <c r="G42" s="8">
        <f>F42/G9</f>
        <v>2.368425925925926</v>
      </c>
    </row>
    <row r="43" spans="1:7" ht="12.75">
      <c r="A43" s="42"/>
      <c r="B43" s="43"/>
      <c r="C43" s="43"/>
      <c r="D43" s="43"/>
      <c r="E43" s="43"/>
      <c r="F43" s="43"/>
      <c r="G43" s="44"/>
    </row>
    <row r="44" spans="1:7" ht="13.5" thickBot="1">
      <c r="A44" s="35" t="s">
        <v>32</v>
      </c>
      <c r="B44" s="36"/>
      <c r="C44" s="36"/>
      <c r="D44" s="36"/>
      <c r="E44" s="37"/>
      <c r="F44" s="24">
        <f>SUM(G11-F42)</f>
        <v>1421</v>
      </c>
      <c r="G44" s="17">
        <f>F44/G9</f>
        <v>0.13157407407407407</v>
      </c>
    </row>
    <row r="45" ht="13.5" thickTop="1"/>
  </sheetData>
  <mergeCells count="51">
    <mergeCell ref="A27:B27"/>
    <mergeCell ref="A29:B29"/>
    <mergeCell ref="A31:B31"/>
    <mergeCell ref="A32:B32"/>
    <mergeCell ref="A28:B28"/>
    <mergeCell ref="A30:B30"/>
    <mergeCell ref="A37:B37"/>
    <mergeCell ref="A40:B40"/>
    <mergeCell ref="A38:B38"/>
    <mergeCell ref="A39:G39"/>
    <mergeCell ref="A33:B33"/>
    <mergeCell ref="A36:B36"/>
    <mergeCell ref="A34:B34"/>
    <mergeCell ref="A35:B35"/>
    <mergeCell ref="A1:G1"/>
    <mergeCell ref="A2:C2"/>
    <mergeCell ref="A13:B13"/>
    <mergeCell ref="A17:B17"/>
    <mergeCell ref="A14:B14"/>
    <mergeCell ref="A15:B15"/>
    <mergeCell ref="A16:B16"/>
    <mergeCell ref="A12:B12"/>
    <mergeCell ref="E14:G15"/>
    <mergeCell ref="A3:C3"/>
    <mergeCell ref="G25:G26"/>
    <mergeCell ref="A18:B18"/>
    <mergeCell ref="A20:B20"/>
    <mergeCell ref="A22:C22"/>
    <mergeCell ref="A19:B19"/>
    <mergeCell ref="A25:B26"/>
    <mergeCell ref="C25:C26"/>
    <mergeCell ref="D25:D26"/>
    <mergeCell ref="A9:F9"/>
    <mergeCell ref="A10:F10"/>
    <mergeCell ref="A11:F11"/>
    <mergeCell ref="E25:E26"/>
    <mergeCell ref="F25:F26"/>
    <mergeCell ref="D2:G2"/>
    <mergeCell ref="D3:G3"/>
    <mergeCell ref="A43:G43"/>
    <mergeCell ref="A21:G21"/>
    <mergeCell ref="A23:E23"/>
    <mergeCell ref="A24:E24"/>
    <mergeCell ref="A5:F5"/>
    <mergeCell ref="A6:F6"/>
    <mergeCell ref="A7:F7"/>
    <mergeCell ref="A8:F8"/>
    <mergeCell ref="A41:E41"/>
    <mergeCell ref="D40:E40"/>
    <mergeCell ref="A42:E42"/>
    <mergeCell ref="A44:E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WMREC,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Elli</cp:lastModifiedBy>
  <cp:lastPrinted>2006-05-31T14:44:14Z</cp:lastPrinted>
  <dcterms:created xsi:type="dcterms:W3CDTF">2003-03-06T16:50:21Z</dcterms:created>
  <dcterms:modified xsi:type="dcterms:W3CDTF">2006-05-31T14:48:50Z</dcterms:modified>
  <cp:category/>
  <cp:version/>
  <cp:contentType/>
  <cp:contentStatus/>
</cp:coreProperties>
</file>